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20300" windowHeight="7710" activeTab="1"/>
  </bookViews>
  <sheets>
    <sheet name="≪記入例≫派遣" sheetId="1" r:id="rId1"/>
    <sheet name="派遣" sheetId="2" r:id="rId2"/>
    <sheet name="≪記入例≫受入" sheetId="3" r:id="rId3"/>
    <sheet name="受入" sheetId="4" r:id="rId4"/>
    <sheet name="リスト" sheetId="5" r:id="rId5"/>
  </sheets>
  <definedNames>
    <definedName name="_xlnm.Print_Area" localSheetId="2">'≪記入例≫受入'!$A$1:$N$61</definedName>
    <definedName name="_xlnm.Print_Area" localSheetId="0">'≪記入例≫派遣'!$A$1:$M$47</definedName>
    <definedName name="_xlnm.Print_Area" localSheetId="3">'受入'!$A$1:$N$61</definedName>
    <definedName name="_xlnm.Print_Area" localSheetId="1">'派遣'!$A$1:$M$47</definedName>
    <definedName name="金額上限リスト">'リスト'!$A$1:$F$4</definedName>
    <definedName name="国名">'リスト'!$A$2:$A$4</definedName>
  </definedNames>
  <calcPr fullCalcOnLoad="1"/>
</workbook>
</file>

<file path=xl/comments1.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2.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3.xml><?xml version="1.0" encoding="utf-8"?>
<comments xmlns="http://schemas.openxmlformats.org/spreadsheetml/2006/main">
  <authors>
    <author>watanabe-j</author>
    <author>otsuki-h</author>
  </authors>
  <commentList>
    <comment ref="B56" authorId="0">
      <text>
        <r>
          <rPr>
            <b/>
            <sz val="11"/>
            <rFont val="HGP明朝B"/>
            <family val="1"/>
          </rPr>
          <t>改行＝altキー＋Enterキー</t>
        </r>
      </text>
    </comment>
    <comment ref="B48" authorId="1">
      <text>
        <r>
          <rPr>
            <sz val="9"/>
            <rFont val="ＭＳ Ｐゴシック"/>
            <family val="3"/>
          </rPr>
          <t>見積書に委託対象外の項目がある場合のみ記載すること。</t>
        </r>
      </text>
    </comment>
  </commentList>
</comments>
</file>

<file path=xl/comments4.xml><?xml version="1.0" encoding="utf-8"?>
<comments xmlns="http://schemas.openxmlformats.org/spreadsheetml/2006/main">
  <authors>
    <author>otsuki-h</author>
    <author>watanabe-j</author>
  </authors>
  <commentList>
    <comment ref="B48" authorId="0">
      <text>
        <r>
          <rPr>
            <sz val="9"/>
            <rFont val="ＭＳ Ｐゴシック"/>
            <family val="3"/>
          </rPr>
          <t>見積書に委託対象外の項目がある場合のみ記載すること。</t>
        </r>
      </text>
    </comment>
    <comment ref="B56" authorId="1">
      <text>
        <r>
          <rPr>
            <b/>
            <sz val="11"/>
            <rFont val="HGP明朝B"/>
            <family val="1"/>
          </rPr>
          <t>改行＝altキー＋Enterキー</t>
        </r>
      </text>
    </comment>
  </commentList>
</comments>
</file>

<file path=xl/sharedStrings.xml><?xml version="1.0" encoding="utf-8"?>
<sst xmlns="http://schemas.openxmlformats.org/spreadsheetml/2006/main" count="335" uniqueCount="83">
  <si>
    <t>科目</t>
  </si>
  <si>
    <t>予算額</t>
  </si>
  <si>
    <t>単価</t>
  </si>
  <si>
    <t>数量</t>
  </si>
  <si>
    <t>金額</t>
  </si>
  <si>
    <t>委託金</t>
  </si>
  <si>
    <t>負担金</t>
  </si>
  <si>
    <t>内容</t>
  </si>
  <si>
    <t>円×</t>
  </si>
  <si>
    <t>名</t>
  </si>
  <si>
    <t>名×</t>
  </si>
  <si>
    <t>泊</t>
  </si>
  <si>
    <t>日</t>
  </si>
  <si>
    <t>台×</t>
  </si>
  <si>
    <t>合計</t>
  </si>
  <si>
    <t>大人</t>
  </si>
  <si>
    <t>子ども</t>
  </si>
  <si>
    <t>国内空港施設使用料／海外空港税／航空保険料／燃油サーチャージを含む　※旅行保険は対象外</t>
  </si>
  <si>
    <t>＜内委託対象経費＞</t>
  </si>
  <si>
    <t>＜内委託対象経費①＞</t>
  </si>
  <si>
    <t>＜内委託対象経費②＞</t>
  </si>
  <si>
    <t>（派遣）</t>
  </si>
  <si>
    <t>＜収入の部＞</t>
  </si>
  <si>
    <t>＜支出の部＞</t>
  </si>
  <si>
    <t>＜特記事項＞</t>
  </si>
  <si>
    <t>（受入）</t>
  </si>
  <si>
    <t>（A）渡航費</t>
  </si>
  <si>
    <t>（A）諸謝金</t>
  </si>
  <si>
    <t>（B）滞在費</t>
  </si>
  <si>
    <t>（C）旅費</t>
  </si>
  <si>
    <t>（D）借損費</t>
  </si>
  <si>
    <t>収支予算書</t>
  </si>
  <si>
    <r>
      <t>○月○日～○日（３日間）　</t>
    </r>
    <r>
      <rPr>
        <sz val="12"/>
        <color indexed="8"/>
        <rFont val="HGP明朝B"/>
        <family val="1"/>
      </rPr>
      <t>※明細別添</t>
    </r>
  </si>
  <si>
    <t>（B)その他</t>
  </si>
  <si>
    <t>委託金対象外経費</t>
  </si>
  <si>
    <t>旅行企画費</t>
  </si>
  <si>
    <t>旅行保険</t>
  </si>
  <si>
    <t>円</t>
  </si>
  <si>
    <r>
      <t>収支予算書</t>
    </r>
    <r>
      <rPr>
        <b/>
        <sz val="20"/>
        <color indexed="10"/>
        <rFont val="HGP明朝B"/>
        <family val="1"/>
      </rPr>
      <t>≪記入例≫</t>
    </r>
  </si>
  <si>
    <t>（E)その他</t>
  </si>
  <si>
    <t>委託対象外経費</t>
  </si>
  <si>
    <r>
      <t>＜内委託対象経費＞名前：</t>
    </r>
    <r>
      <rPr>
        <sz val="12"/>
        <color indexed="10"/>
        <rFont val="HGP明朝B"/>
        <family val="1"/>
      </rPr>
      <t>体協　太郎</t>
    </r>
  </si>
  <si>
    <t>●●競技場（○月○日）　※明細別添</t>
  </si>
  <si>
    <t>△△公園競技場（○月●日～●日）　　※明細別添</t>
  </si>
  <si>
    <r>
      <t>○月○日～○日（2日間）　　</t>
    </r>
    <r>
      <rPr>
        <sz val="12"/>
        <color indexed="8"/>
        <rFont val="HGP明朝B"/>
        <family val="1"/>
      </rPr>
      <t>※明細別添</t>
    </r>
  </si>
  <si>
    <t>※自動計算のため、「摘要」欄にのみ記入すること。</t>
  </si>
  <si>
    <t>摘要</t>
  </si>
  <si>
    <t>実施事業名</t>
  </si>
  <si>
    <t>●県体育協会</t>
  </si>
  <si>
    <t>式</t>
  </si>
  <si>
    <t>有料道路代</t>
  </si>
  <si>
    <t>【スポーツ庁国庫補助事業】</t>
  </si>
  <si>
    <t>対象国</t>
  </si>
  <si>
    <t>韓国</t>
  </si>
  <si>
    <t>中国</t>
  </si>
  <si>
    <t>ロシア</t>
  </si>
  <si>
    <t>航空運賃</t>
  </si>
  <si>
    <t>50,000円×20名</t>
  </si>
  <si>
    <t>90,000円×20名</t>
  </si>
  <si>
    <t>180,000円×20名</t>
  </si>
  <si>
    <t>航空運賃</t>
  </si>
  <si>
    <t>13,000円×5泊</t>
  </si>
  <si>
    <t>13,000円×6泊</t>
  </si>
  <si>
    <t>滞在費</t>
  </si>
  <si>
    <t>諸謝金</t>
  </si>
  <si>
    <t>15,000円×6日</t>
  </si>
  <si>
    <t>15,000円×7日</t>
  </si>
  <si>
    <t>旅費</t>
  </si>
  <si>
    <t>車両</t>
  </si>
  <si>
    <t>50,000円×6日</t>
  </si>
  <si>
    <t>50,000円×7日</t>
  </si>
  <si>
    <t>【上限】</t>
  </si>
  <si>
    <t>日本側通訳</t>
  </si>
  <si>
    <t>宿泊代（韓国団）</t>
  </si>
  <si>
    <t>宿泊代（日本側運営役員）</t>
  </si>
  <si>
    <t>宿泊代（日本側通訳）</t>
  </si>
  <si>
    <t>会場・施設</t>
  </si>
  <si>
    <t>バス（韓国団）</t>
  </si>
  <si>
    <r>
      <t>＜内委託対象経費＞名前：</t>
    </r>
    <r>
      <rPr>
        <sz val="12"/>
        <color indexed="10"/>
        <rFont val="HGP明朝B"/>
        <family val="1"/>
      </rPr>
      <t>体協　次郎</t>
    </r>
  </si>
  <si>
    <t>※対象国をリストから選択すると各科目の上限金額が表示されます（切り替わらない場合は一度上書き保存してください）。</t>
  </si>
  <si>
    <t>日本スポーツ協会からの委託金</t>
  </si>
  <si>
    <t>2019年度地域交流（都道府県・市区町村交流）</t>
  </si>
  <si>
    <t>●●体育・スポーツ協会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</si>
</sst>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 &quot;円&quot;\×_ "/>
    <numFmt numFmtId="177" formatCode="&quot;小人　@&quot;\ #,##0\ &quot;円&quot;\×_ "/>
    <numFmt numFmtId="178" formatCode="\(#,##0\)_ "/>
    <numFmt numFmtId="179" formatCode="&quot;@&quot;\ #,##0_);[Red]\(#,##0\)"/>
    <numFmt numFmtId="180" formatCode="\(&quot;委&quot;\ #,##0\)_);[Red]\(#,##0\)"/>
    <numFmt numFmtId="181" formatCode="\(&quot;外&quot;\ #,##0\)_);[Red]\(#,##0\)"/>
    <numFmt numFmtId="182" formatCode="#,##0_ "/>
    <numFmt numFmtId="183" formatCode="\(&quot;負&quot;\ #,##0\)_);[Red]\(#,##0\)"/>
    <numFmt numFmtId="184" formatCode="&quot;＜&quot;&quot;委託対象経費&quot;\ \ #,##0&quot;＞&quot;_);[Red]\(#,##0\)"/>
    <numFmt numFmtId="185" formatCode="\(&quot;負担金&quot;\ \ #,##0\)_);[Red]\(#,##0\)"/>
    <numFmt numFmtId="186" formatCode="&quot;＜&quot;&quot;内委託対象経費&quot;\ \ #,##0&quot;＞&quot;_);[Red]\(#,##0\)"/>
    <numFmt numFmtId="187" formatCode="#,##0;&quot;▲ &quot;#,##0"/>
    <numFmt numFmtId="188" formatCode="#,##0_ ;[Red]\-#,##0\ "/>
    <numFmt numFmtId="189" formatCode="&quot;小人　@&quot;\ #,##0\ &quot;円&quot;_ "/>
    <numFmt numFmtId="190" formatCode="&quot;小人　@&quot;\ #,##0\ &quot;円&quot;"/>
    <numFmt numFmtId="191" formatCode="&quot;上限：&quot;"/>
  </numFmts>
  <fonts count="93">
    <font>
      <sz val="11"/>
      <color theme="1"/>
      <name val="Calibri"/>
      <family val="3"/>
    </font>
    <font>
      <sz val="11"/>
      <color indexed="8"/>
      <name val="ＭＳ Ｐゴシック"/>
      <family val="3"/>
    </font>
    <font>
      <sz val="6"/>
      <name val="ＭＳ Ｐゴシック"/>
      <family val="3"/>
    </font>
    <font>
      <sz val="12"/>
      <name val="HGP明朝B"/>
      <family val="1"/>
    </font>
    <font>
      <b/>
      <sz val="12"/>
      <name val="HGP明朝B"/>
      <family val="1"/>
    </font>
    <font>
      <sz val="11"/>
      <name val="HGP明朝B"/>
      <family val="1"/>
    </font>
    <font>
      <b/>
      <sz val="11"/>
      <name val="HGP明朝B"/>
      <family val="1"/>
    </font>
    <font>
      <b/>
      <sz val="20"/>
      <color indexed="8"/>
      <name val="HGP明朝B"/>
      <family val="1"/>
    </font>
    <font>
      <sz val="12"/>
      <color indexed="8"/>
      <name val="HGP明朝B"/>
      <family val="1"/>
    </font>
    <font>
      <b/>
      <sz val="20"/>
      <color indexed="10"/>
      <name val="HGP明朝B"/>
      <family val="1"/>
    </font>
    <font>
      <sz val="12"/>
      <color indexed="10"/>
      <name val="HGP明朝B"/>
      <family val="1"/>
    </font>
    <font>
      <sz val="9"/>
      <name val="ＭＳ Ｐゴシック"/>
      <family val="3"/>
    </font>
    <font>
      <sz val="11"/>
      <color indexed="9"/>
      <name val="ＭＳ Ｐゴシック"/>
      <family val="3"/>
    </font>
    <font>
      <b/>
      <sz val="18"/>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10"/>
      <name val="ＭＳ Ｐゴシック"/>
      <family val="3"/>
    </font>
    <font>
      <b/>
      <sz val="13"/>
      <color indexed="1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B"/>
      <family val="1"/>
    </font>
    <font>
      <b/>
      <sz val="12"/>
      <color indexed="12"/>
      <name val="HGP明朝B"/>
      <family val="1"/>
    </font>
    <font>
      <b/>
      <sz val="12"/>
      <color indexed="10"/>
      <name val="HGP明朝B"/>
      <family val="1"/>
    </font>
    <font>
      <b/>
      <sz val="12"/>
      <color indexed="8"/>
      <name val="HGP明朝B"/>
      <family val="1"/>
    </font>
    <font>
      <sz val="12"/>
      <color indexed="12"/>
      <name val="HGP明朝B"/>
      <family val="1"/>
    </font>
    <font>
      <u val="single"/>
      <sz val="12"/>
      <color indexed="10"/>
      <name val="HGP明朝B"/>
      <family val="1"/>
    </font>
    <font>
      <sz val="12"/>
      <color indexed="60"/>
      <name val="HGP明朝B"/>
      <family val="1"/>
    </font>
    <font>
      <b/>
      <u val="single"/>
      <sz val="12"/>
      <color indexed="10"/>
      <name val="HGP明朝B"/>
      <family val="1"/>
    </font>
    <font>
      <b/>
      <sz val="11"/>
      <color indexed="12"/>
      <name val="HGP明朝B"/>
      <family val="1"/>
    </font>
    <font>
      <b/>
      <sz val="11"/>
      <color indexed="10"/>
      <name val="HGP明朝B"/>
      <family val="1"/>
    </font>
    <font>
      <b/>
      <sz val="11"/>
      <color indexed="8"/>
      <name val="HGP明朝B"/>
      <family val="1"/>
    </font>
    <font>
      <sz val="11"/>
      <color indexed="60"/>
      <name val="HGP明朝B"/>
      <family val="1"/>
    </font>
    <font>
      <sz val="11"/>
      <color indexed="12"/>
      <name val="HGP明朝B"/>
      <family val="1"/>
    </font>
    <font>
      <u val="single"/>
      <sz val="11"/>
      <color indexed="10"/>
      <name val="HGP明朝B"/>
      <family val="1"/>
    </font>
    <font>
      <b/>
      <u val="single"/>
      <sz val="11"/>
      <color indexed="10"/>
      <name val="HGP明朝B"/>
      <family val="1"/>
    </font>
    <font>
      <b/>
      <sz val="14"/>
      <color indexed="8"/>
      <name val="HGP明朝B"/>
      <family val="1"/>
    </font>
    <font>
      <u val="single"/>
      <sz val="12"/>
      <color indexed="60"/>
      <name val="HGP明朝B"/>
      <family val="1"/>
    </font>
    <font>
      <u val="single"/>
      <sz val="11"/>
      <color indexed="8"/>
      <name val="HGP明朝B"/>
      <family val="1"/>
    </font>
    <font>
      <u val="single"/>
      <sz val="12"/>
      <color indexed="8"/>
      <name val="HGP明朝B"/>
      <family val="1"/>
    </font>
    <font>
      <sz val="14"/>
      <color indexed="8"/>
      <name val="HGP明朝B"/>
      <family val="1"/>
    </font>
    <font>
      <sz val="20"/>
      <color indexed="8"/>
      <name val="HGP明朝B"/>
      <family val="1"/>
    </font>
    <font>
      <sz val="11"/>
      <color indexed="10"/>
      <name val="HGP明朝B"/>
      <family val="1"/>
    </font>
    <font>
      <b/>
      <u val="single"/>
      <sz val="11"/>
      <color indexed="8"/>
      <name val="HGP明朝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B"/>
      <family val="1"/>
    </font>
    <font>
      <sz val="12"/>
      <color theme="1"/>
      <name val="HGP明朝B"/>
      <family val="1"/>
    </font>
    <font>
      <b/>
      <sz val="12"/>
      <color theme="2"/>
      <name val="HGP明朝B"/>
      <family val="1"/>
    </font>
    <font>
      <b/>
      <sz val="12"/>
      <color theme="3"/>
      <name val="HGP明朝B"/>
      <family val="1"/>
    </font>
    <font>
      <b/>
      <sz val="12"/>
      <color theme="1"/>
      <name val="HGP明朝B"/>
      <family val="1"/>
    </font>
    <font>
      <sz val="12"/>
      <color theme="2"/>
      <name val="HGP明朝B"/>
      <family val="1"/>
    </font>
    <font>
      <u val="single"/>
      <sz val="12"/>
      <color theme="3"/>
      <name val="HGP明朝B"/>
      <family val="1"/>
    </font>
    <font>
      <sz val="12"/>
      <color theme="3" tint="-0.24997000396251678"/>
      <name val="HGP明朝B"/>
      <family val="1"/>
    </font>
    <font>
      <b/>
      <u val="single"/>
      <sz val="12"/>
      <color theme="3"/>
      <name val="HGP明朝B"/>
      <family val="1"/>
    </font>
    <font>
      <b/>
      <sz val="11"/>
      <color theme="2"/>
      <name val="HGP明朝B"/>
      <family val="1"/>
    </font>
    <font>
      <b/>
      <sz val="11"/>
      <color theme="3"/>
      <name val="HGP明朝B"/>
      <family val="1"/>
    </font>
    <font>
      <b/>
      <sz val="11"/>
      <color theme="1"/>
      <name val="HGP明朝B"/>
      <family val="1"/>
    </font>
    <font>
      <sz val="11"/>
      <color theme="3" tint="-0.24997000396251678"/>
      <name val="HGP明朝B"/>
      <family val="1"/>
    </font>
    <font>
      <sz val="11"/>
      <color theme="2"/>
      <name val="HGP明朝B"/>
      <family val="1"/>
    </font>
    <font>
      <u val="single"/>
      <sz val="11"/>
      <color theme="3"/>
      <name val="HGP明朝B"/>
      <family val="1"/>
    </font>
    <font>
      <b/>
      <u val="single"/>
      <sz val="11"/>
      <color theme="3"/>
      <name val="HGP明朝B"/>
      <family val="1"/>
    </font>
    <font>
      <b/>
      <sz val="14"/>
      <color theme="1"/>
      <name val="HGP明朝B"/>
      <family val="1"/>
    </font>
    <font>
      <u val="single"/>
      <sz val="12"/>
      <color theme="3" tint="-0.24997000396251678"/>
      <name val="HGP明朝B"/>
      <family val="1"/>
    </font>
    <font>
      <u val="single"/>
      <sz val="11"/>
      <color theme="1"/>
      <name val="HGP明朝B"/>
      <family val="1"/>
    </font>
    <font>
      <u val="single"/>
      <sz val="12"/>
      <color theme="1"/>
      <name val="HGP明朝B"/>
      <family val="1"/>
    </font>
    <font>
      <sz val="12"/>
      <color rgb="FFFF0000"/>
      <name val="HGP明朝B"/>
      <family val="1"/>
    </font>
    <font>
      <sz val="14"/>
      <color theme="1"/>
      <name val="HGP明朝B"/>
      <family val="1"/>
    </font>
    <font>
      <b/>
      <sz val="20"/>
      <color theme="1"/>
      <name val="HGP明朝B"/>
      <family val="1"/>
    </font>
    <font>
      <sz val="20"/>
      <color theme="1"/>
      <name val="HGP明朝B"/>
      <family val="1"/>
    </font>
    <font>
      <sz val="11"/>
      <color rgb="FFFF0000"/>
      <name val="HGP明朝B"/>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double"/>
    </border>
    <border>
      <left style="thin"/>
      <right style="thin"/>
      <top/>
      <bottom style="thin"/>
    </border>
    <border>
      <left style="thin"/>
      <right/>
      <top style="thin"/>
      <bottom/>
    </border>
    <border>
      <left style="thin"/>
      <right/>
      <top/>
      <bottom/>
    </border>
    <border>
      <left style="thin"/>
      <right style="thin"/>
      <top/>
      <bottom/>
    </border>
    <border>
      <left/>
      <right style="thin"/>
      <top/>
      <bottom/>
    </border>
    <border>
      <left style="thin"/>
      <right/>
      <top/>
      <bottom style="thin"/>
    </border>
    <border>
      <left/>
      <right/>
      <top/>
      <bottom style="thin"/>
    </border>
    <border>
      <left style="thin"/>
      <right style="thin"/>
      <top style="double"/>
      <bottom/>
    </border>
    <border>
      <left/>
      <right style="thin"/>
      <top/>
      <bottom style="thin"/>
    </border>
    <border>
      <left/>
      <right/>
      <top style="thin"/>
      <bottom style="thin"/>
    </border>
    <border>
      <left style="thin"/>
      <right style="thin"/>
      <top/>
      <bottom style="hair"/>
    </border>
    <border>
      <left>
        <color indexed="63"/>
      </left>
      <right>
        <color indexed="63"/>
      </right>
      <top/>
      <bottom style="hair"/>
    </border>
    <border>
      <left/>
      <right style="thin"/>
      <top/>
      <bottom style="hair"/>
    </border>
    <border>
      <left/>
      <right style="thin"/>
      <top style="thin"/>
      <bottom style="thin"/>
    </border>
    <border>
      <left/>
      <right/>
      <top style="thin"/>
      <bottom/>
    </border>
    <border>
      <left/>
      <right style="thin"/>
      <top style="thin"/>
      <bottom/>
    </border>
    <border>
      <left>
        <color indexed="63"/>
      </left>
      <right>
        <color indexed="63"/>
      </right>
      <top style="hair"/>
      <bottom>
        <color indexed="63"/>
      </bottom>
    </border>
    <border>
      <left style="thin"/>
      <right/>
      <top style="double"/>
      <bottom/>
    </border>
    <border>
      <left/>
      <right/>
      <top style="double"/>
      <bottom/>
    </border>
    <border>
      <left/>
      <right style="thin"/>
      <top style="double"/>
      <bottom/>
    </border>
    <border>
      <left style="thin"/>
      <right/>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87">
    <xf numFmtId="0" fontId="0"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vertical="center" shrinkToFit="1"/>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Alignment="1">
      <alignment vertical="center" shrinkToFit="1"/>
    </xf>
    <xf numFmtId="0" fontId="69" fillId="0" borderId="10" xfId="0" applyFont="1" applyBorder="1" applyAlignment="1">
      <alignment horizontal="center" vertical="center"/>
    </xf>
    <xf numFmtId="182" fontId="69" fillId="0" borderId="11" xfId="0" applyNumberFormat="1" applyFont="1" applyBorder="1" applyAlignment="1">
      <alignment vertical="center"/>
    </xf>
    <xf numFmtId="0" fontId="70" fillId="0" borderId="12" xfId="0" applyFont="1" applyBorder="1" applyAlignment="1">
      <alignment horizontal="center" vertical="center"/>
    </xf>
    <xf numFmtId="182" fontId="70" fillId="0" borderId="12" xfId="0" applyNumberFormat="1" applyFont="1" applyBorder="1" applyAlignment="1">
      <alignment vertical="center"/>
    </xf>
    <xf numFmtId="182" fontId="71" fillId="21" borderId="13" xfId="0" applyNumberFormat="1" applyFont="1" applyFill="1" applyBorder="1" applyAlignment="1">
      <alignment vertical="center"/>
    </xf>
    <xf numFmtId="0" fontId="68" fillId="0" borderId="14" xfId="0" applyFont="1" applyBorder="1" applyAlignment="1">
      <alignment horizontal="center" vertical="center"/>
    </xf>
    <xf numFmtId="0" fontId="68" fillId="0" borderId="15" xfId="0" applyFont="1" applyBorder="1" applyAlignment="1">
      <alignment horizontal="center" vertical="center"/>
    </xf>
    <xf numFmtId="186" fontId="72" fillId="0" borderId="16" xfId="0" applyNumberFormat="1" applyFont="1" applyBorder="1" applyAlignment="1">
      <alignment vertical="center"/>
    </xf>
    <xf numFmtId="185" fontId="73" fillId="0" borderId="16" xfId="0" applyNumberFormat="1" applyFont="1" applyBorder="1" applyAlignment="1">
      <alignment vertical="center"/>
    </xf>
    <xf numFmtId="0" fontId="68" fillId="21" borderId="0" xfId="0" applyFont="1" applyFill="1" applyBorder="1" applyAlignment="1">
      <alignment vertical="center"/>
    </xf>
    <xf numFmtId="0" fontId="68" fillId="21" borderId="0" xfId="0" applyFont="1" applyFill="1" applyBorder="1" applyAlignment="1">
      <alignment vertical="center" shrinkToFit="1"/>
    </xf>
    <xf numFmtId="0" fontId="4" fillId="21" borderId="0" xfId="0" applyFont="1" applyFill="1" applyBorder="1" applyAlignment="1">
      <alignment horizontal="right" vertical="center" shrinkToFit="1"/>
    </xf>
    <xf numFmtId="179" fontId="71" fillId="21" borderId="0" xfId="0" applyNumberFormat="1" applyFont="1" applyFill="1" applyBorder="1" applyAlignment="1">
      <alignment vertical="center"/>
    </xf>
    <xf numFmtId="0" fontId="71" fillId="21" borderId="0" xfId="0" applyFont="1" applyFill="1" applyBorder="1" applyAlignment="1">
      <alignment vertical="center"/>
    </xf>
    <xf numFmtId="182" fontId="71" fillId="21" borderId="17" xfId="0" applyNumberFormat="1" applyFont="1" applyFill="1" applyBorder="1" applyAlignment="1">
      <alignment vertical="center"/>
    </xf>
    <xf numFmtId="0" fontId="68" fillId="0" borderId="16" xfId="0" applyFont="1" applyBorder="1" applyAlignment="1">
      <alignment vertical="center"/>
    </xf>
    <xf numFmtId="0" fontId="72" fillId="0" borderId="0" xfId="0" applyFont="1" applyFill="1" applyBorder="1" applyAlignment="1">
      <alignment horizontal="left" vertical="center" shrinkToFit="1"/>
    </xf>
    <xf numFmtId="179" fontId="72" fillId="0" borderId="0" xfId="0" applyNumberFormat="1" applyFont="1" applyFill="1" applyBorder="1" applyAlignment="1">
      <alignment vertical="center"/>
    </xf>
    <xf numFmtId="177" fontId="72" fillId="0" borderId="0" xfId="0" applyNumberFormat="1" applyFont="1" applyFill="1" applyBorder="1" applyAlignment="1">
      <alignment horizontal="left" vertical="center"/>
    </xf>
    <xf numFmtId="0" fontId="72" fillId="0" borderId="0" xfId="0" applyFont="1" applyFill="1" applyBorder="1" applyAlignment="1">
      <alignment vertical="center"/>
    </xf>
    <xf numFmtId="182" fontId="72" fillId="0" borderId="17" xfId="0" applyNumberFormat="1" applyFont="1" applyFill="1" applyBorder="1" applyAlignment="1">
      <alignment vertical="center"/>
    </xf>
    <xf numFmtId="0" fontId="3" fillId="0" borderId="0" xfId="0" applyFont="1" applyFill="1" applyBorder="1" applyAlignment="1">
      <alignment vertical="center"/>
    </xf>
    <xf numFmtId="0" fontId="74" fillId="0" borderId="0" xfId="0" applyFont="1" applyFill="1" applyBorder="1" applyAlignment="1">
      <alignment horizontal="left" vertical="center" indent="2"/>
    </xf>
    <xf numFmtId="177" fontId="4" fillId="21" borderId="0" xfId="0" applyNumberFormat="1" applyFont="1" applyFill="1" applyBorder="1" applyAlignment="1">
      <alignment horizontal="left" vertical="center"/>
    </xf>
    <xf numFmtId="0" fontId="4" fillId="21" borderId="0" xfId="0" applyFont="1" applyFill="1" applyBorder="1" applyAlignment="1">
      <alignment vertical="center"/>
    </xf>
    <xf numFmtId="0" fontId="68" fillId="0" borderId="18" xfId="0" applyFont="1" applyBorder="1" applyAlignment="1">
      <alignment horizontal="center" vertical="center"/>
    </xf>
    <xf numFmtId="0" fontId="68" fillId="0" borderId="13" xfId="0" applyFont="1" applyBorder="1" applyAlignment="1">
      <alignment vertical="center"/>
    </xf>
    <xf numFmtId="0" fontId="3" fillId="0" borderId="19" xfId="0" applyFont="1" applyFill="1" applyBorder="1" applyAlignment="1">
      <alignment vertical="center"/>
    </xf>
    <xf numFmtId="182" fontId="71" fillId="33" borderId="20" xfId="0" applyNumberFormat="1" applyFont="1" applyFill="1" applyBorder="1" applyAlignment="1">
      <alignment vertical="center"/>
    </xf>
    <xf numFmtId="186" fontId="69" fillId="0" borderId="16" xfId="0" applyNumberFormat="1" applyFont="1" applyBorder="1" applyAlignment="1">
      <alignment vertical="center"/>
    </xf>
    <xf numFmtId="185" fontId="75" fillId="0" borderId="13" xfId="0" applyNumberFormat="1" applyFont="1" applyBorder="1" applyAlignment="1">
      <alignment vertical="center"/>
    </xf>
    <xf numFmtId="0" fontId="76" fillId="0" borderId="10" xfId="0" applyFont="1" applyBorder="1" applyAlignment="1">
      <alignment horizontal="center" vertical="center"/>
    </xf>
    <xf numFmtId="0" fontId="77" fillId="0" borderId="12" xfId="0" applyFont="1" applyBorder="1" applyAlignment="1">
      <alignment horizontal="center" vertical="center"/>
    </xf>
    <xf numFmtId="0" fontId="78"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xf>
    <xf numFmtId="0" fontId="67" fillId="21" borderId="0" xfId="0" applyFont="1" applyFill="1" applyBorder="1" applyAlignment="1">
      <alignment vertical="center" shrinkToFit="1"/>
    </xf>
    <xf numFmtId="0" fontId="6" fillId="21" borderId="0" xfId="0" applyFont="1" applyFill="1" applyBorder="1" applyAlignment="1">
      <alignment horizontal="right" vertical="center" shrinkToFit="1"/>
    </xf>
    <xf numFmtId="176" fontId="78" fillId="21" borderId="0" xfId="0" applyNumberFormat="1" applyFont="1" applyFill="1" applyBorder="1" applyAlignment="1">
      <alignment horizontal="left" vertical="center"/>
    </xf>
    <xf numFmtId="0" fontId="79" fillId="0" borderId="0" xfId="0" applyFont="1" applyFill="1" applyBorder="1" applyAlignment="1">
      <alignment horizontal="left" vertical="center"/>
    </xf>
    <xf numFmtId="0" fontId="80" fillId="0" borderId="0" xfId="0" applyFont="1" applyFill="1" applyBorder="1" applyAlignment="1">
      <alignment horizontal="left" vertical="center" shrinkToFit="1"/>
    </xf>
    <xf numFmtId="177" fontId="80" fillId="0" borderId="0" xfId="0" applyNumberFormat="1" applyFont="1" applyFill="1" applyBorder="1" applyAlignment="1">
      <alignment horizontal="left" vertical="center"/>
    </xf>
    <xf numFmtId="0" fontId="5" fillId="0" borderId="0" xfId="0" applyFont="1" applyFill="1" applyBorder="1" applyAlignment="1">
      <alignment horizontal="left" vertical="center" shrinkToFit="1"/>
    </xf>
    <xf numFmtId="177" fontId="5" fillId="0" borderId="0" xfId="0" applyNumberFormat="1" applyFont="1" applyFill="1" applyBorder="1" applyAlignment="1">
      <alignment horizontal="left" vertical="center"/>
    </xf>
    <xf numFmtId="0" fontId="5" fillId="21" borderId="0" xfId="0" applyFont="1" applyFill="1" applyBorder="1" applyAlignment="1">
      <alignment horizontal="left" vertical="center" shrinkToFit="1"/>
    </xf>
    <xf numFmtId="177" fontId="6" fillId="21" borderId="0" xfId="0" applyNumberFormat="1" applyFont="1" applyFill="1" applyBorder="1" applyAlignment="1">
      <alignment horizontal="left" vertical="center"/>
    </xf>
    <xf numFmtId="0" fontId="67" fillId="0" borderId="18" xfId="0" applyFont="1" applyBorder="1" applyAlignment="1">
      <alignment horizontal="center" vertical="center"/>
    </xf>
    <xf numFmtId="0" fontId="5" fillId="0" borderId="19" xfId="0" applyFont="1" applyFill="1" applyBorder="1" applyAlignment="1">
      <alignment horizontal="left" vertical="center" shrinkToFit="1"/>
    </xf>
    <xf numFmtId="176" fontId="5" fillId="0" borderId="19" xfId="0" applyNumberFormat="1" applyFont="1" applyFill="1" applyBorder="1" applyAlignment="1">
      <alignment horizontal="left" vertical="center"/>
    </xf>
    <xf numFmtId="0" fontId="67" fillId="0" borderId="0" xfId="0" applyFont="1" applyAlignment="1">
      <alignment vertical="center"/>
    </xf>
    <xf numFmtId="182" fontId="76" fillId="0" borderId="11" xfId="0" applyNumberFormat="1" applyFont="1" applyBorder="1" applyAlignment="1">
      <alignment vertical="center"/>
    </xf>
    <xf numFmtId="182" fontId="77" fillId="0" borderId="12" xfId="0" applyNumberFormat="1" applyFont="1" applyBorder="1" applyAlignment="1">
      <alignment vertical="center"/>
    </xf>
    <xf numFmtId="182" fontId="78" fillId="21" borderId="13" xfId="0" applyNumberFormat="1" applyFont="1" applyFill="1" applyBorder="1" applyAlignment="1">
      <alignment vertical="center"/>
    </xf>
    <xf numFmtId="186" fontId="80" fillId="0" borderId="16" xfId="0" applyNumberFormat="1" applyFont="1" applyBorder="1" applyAlignment="1">
      <alignment vertical="center"/>
    </xf>
    <xf numFmtId="185" fontId="81" fillId="0" borderId="16" xfId="0" applyNumberFormat="1" applyFont="1" applyBorder="1" applyAlignment="1">
      <alignment vertical="center"/>
    </xf>
    <xf numFmtId="0" fontId="67" fillId="21" borderId="0" xfId="0" applyFont="1" applyFill="1" applyBorder="1" applyAlignment="1">
      <alignment vertical="center"/>
    </xf>
    <xf numFmtId="179" fontId="78" fillId="21" borderId="0" xfId="0" applyNumberFormat="1" applyFont="1" applyFill="1" applyBorder="1" applyAlignment="1">
      <alignment vertical="center"/>
    </xf>
    <xf numFmtId="0" fontId="78" fillId="21" borderId="0" xfId="0" applyFont="1" applyFill="1" applyBorder="1" applyAlignment="1">
      <alignment vertical="center"/>
    </xf>
    <xf numFmtId="182" fontId="78" fillId="21" borderId="17" xfId="0" applyNumberFormat="1" applyFont="1" applyFill="1" applyBorder="1" applyAlignment="1">
      <alignment vertical="center"/>
    </xf>
    <xf numFmtId="0" fontId="67" fillId="0" borderId="16" xfId="0" applyFont="1" applyBorder="1" applyAlignment="1">
      <alignment vertical="center"/>
    </xf>
    <xf numFmtId="179" fontId="80" fillId="0" borderId="0" xfId="0" applyNumberFormat="1" applyFont="1" applyFill="1" applyBorder="1" applyAlignment="1">
      <alignment vertical="center"/>
    </xf>
    <xf numFmtId="0" fontId="80" fillId="0" borderId="0" xfId="0" applyFont="1" applyFill="1" applyBorder="1" applyAlignment="1">
      <alignment vertical="center"/>
    </xf>
    <xf numFmtId="182" fontId="80" fillId="0" borderId="17"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vertical="center"/>
    </xf>
    <xf numFmtId="182" fontId="5" fillId="0" borderId="17" xfId="0" applyNumberFormat="1" applyFont="1" applyFill="1" applyBorder="1" applyAlignment="1">
      <alignment vertical="center"/>
    </xf>
    <xf numFmtId="0" fontId="79" fillId="21" borderId="0" xfId="0" applyFont="1" applyFill="1" applyBorder="1" applyAlignment="1">
      <alignment horizontal="left" vertical="center"/>
    </xf>
    <xf numFmtId="0" fontId="6" fillId="21" borderId="0" xfId="0" applyFont="1" applyFill="1" applyBorder="1" applyAlignment="1">
      <alignment vertical="center"/>
    </xf>
    <xf numFmtId="182" fontId="6" fillId="21" borderId="17" xfId="0" applyNumberFormat="1" applyFont="1" applyFill="1" applyBorder="1" applyAlignment="1">
      <alignment vertical="center"/>
    </xf>
    <xf numFmtId="0" fontId="5" fillId="0" borderId="0" xfId="0" applyFont="1" applyAlignment="1">
      <alignment vertical="center"/>
    </xf>
    <xf numFmtId="0" fontId="67" fillId="0" borderId="13" xfId="0" applyFont="1" applyBorder="1" applyAlignment="1">
      <alignment vertical="center"/>
    </xf>
    <xf numFmtId="0" fontId="79" fillId="0" borderId="19" xfId="0" applyFont="1" applyFill="1" applyBorder="1" applyAlignment="1">
      <alignment horizontal="left" vertical="center"/>
    </xf>
    <xf numFmtId="179" fontId="5" fillId="0" borderId="19" xfId="0" applyNumberFormat="1" applyFont="1" applyFill="1" applyBorder="1" applyAlignment="1">
      <alignment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182" fontId="78" fillId="33" borderId="20" xfId="0" applyNumberFormat="1" applyFont="1" applyFill="1" applyBorder="1" applyAlignment="1">
      <alignment vertical="center"/>
    </xf>
    <xf numFmtId="186" fontId="76" fillId="0" borderId="16" xfId="0" applyNumberFormat="1" applyFont="1" applyBorder="1" applyAlignment="1">
      <alignment vertical="center"/>
    </xf>
    <xf numFmtId="185" fontId="82" fillId="0" borderId="13" xfId="0" applyNumberFormat="1" applyFont="1" applyBorder="1" applyAlignment="1">
      <alignment vertical="center"/>
    </xf>
    <xf numFmtId="0" fontId="83" fillId="0" borderId="0" xfId="0" applyFont="1" applyAlignment="1">
      <alignment horizontal="left" vertical="center"/>
    </xf>
    <xf numFmtId="0" fontId="67" fillId="20" borderId="10" xfId="0" applyFont="1" applyFill="1" applyBorder="1" applyAlignment="1">
      <alignment horizontal="center" vertical="center"/>
    </xf>
    <xf numFmtId="0" fontId="67" fillId="20" borderId="22" xfId="0" applyFont="1" applyFill="1" applyBorder="1" applyAlignment="1">
      <alignment horizontal="left" vertical="center"/>
    </xf>
    <xf numFmtId="182" fontId="6" fillId="33" borderId="11" xfId="0" applyNumberFormat="1" applyFont="1" applyFill="1" applyBorder="1" applyAlignment="1">
      <alignment vertical="center"/>
    </xf>
    <xf numFmtId="0" fontId="5" fillId="0" borderId="0" xfId="0" applyFont="1" applyFill="1" applyBorder="1" applyAlignment="1">
      <alignment horizontal="left" vertical="center"/>
    </xf>
    <xf numFmtId="0" fontId="71" fillId="0" borderId="13" xfId="0" applyFont="1" applyFill="1" applyBorder="1" applyAlignment="1">
      <alignment horizontal="center" vertical="center"/>
    </xf>
    <xf numFmtId="182" fontId="68" fillId="33" borderId="11" xfId="0" applyNumberFormat="1" applyFont="1" applyFill="1" applyBorder="1" applyAlignment="1">
      <alignment vertical="center"/>
    </xf>
    <xf numFmtId="177" fontId="68" fillId="21" borderId="0" xfId="0" applyNumberFormat="1" applyFont="1" applyFill="1" applyBorder="1" applyAlignment="1">
      <alignment horizontal="left" vertical="center"/>
    </xf>
    <xf numFmtId="0" fontId="3" fillId="21" borderId="0" xfId="0" applyFont="1" applyFill="1" applyBorder="1" applyAlignment="1">
      <alignment vertical="center"/>
    </xf>
    <xf numFmtId="182" fontId="68" fillId="21" borderId="17" xfId="0" applyNumberFormat="1" applyFont="1" applyFill="1" applyBorder="1" applyAlignment="1">
      <alignment vertical="center"/>
    </xf>
    <xf numFmtId="0" fontId="74" fillId="0" borderId="19" xfId="0" applyFont="1" applyFill="1" applyBorder="1" applyAlignment="1">
      <alignment horizontal="left" vertical="center" indent="2"/>
    </xf>
    <xf numFmtId="0" fontId="74" fillId="0" borderId="19" xfId="0" applyFont="1" applyFill="1" applyBorder="1" applyAlignment="1">
      <alignment horizontal="left" vertical="center" shrinkToFit="1"/>
    </xf>
    <xf numFmtId="179" fontId="74" fillId="0" borderId="19" xfId="0" applyNumberFormat="1" applyFont="1" applyFill="1" applyBorder="1" applyAlignment="1">
      <alignment vertical="center"/>
    </xf>
    <xf numFmtId="177" fontId="68" fillId="0" borderId="19" xfId="0" applyNumberFormat="1" applyFont="1" applyFill="1" applyBorder="1" applyAlignment="1">
      <alignment horizontal="left" vertical="center"/>
    </xf>
    <xf numFmtId="0" fontId="74" fillId="0" borderId="19" xfId="0" applyFont="1" applyFill="1" applyBorder="1" applyAlignment="1">
      <alignment vertical="center"/>
    </xf>
    <xf numFmtId="182" fontId="84" fillId="0" borderId="21" xfId="0" applyNumberFormat="1" applyFont="1" applyFill="1" applyBorder="1" applyAlignment="1">
      <alignment vertical="center"/>
    </xf>
    <xf numFmtId="0" fontId="71" fillId="21" borderId="0" xfId="0" applyFont="1" applyFill="1" applyBorder="1" applyAlignment="1">
      <alignment vertical="center" shrinkToFit="1"/>
    </xf>
    <xf numFmtId="177" fontId="71" fillId="21" borderId="0" xfId="0" applyNumberFormat="1" applyFont="1" applyFill="1" applyBorder="1" applyAlignment="1">
      <alignment horizontal="left" vertical="center"/>
    </xf>
    <xf numFmtId="0" fontId="74" fillId="0" borderId="0" xfId="0" applyFont="1" applyFill="1" applyBorder="1" applyAlignment="1">
      <alignment horizontal="left" vertical="center" shrinkToFit="1"/>
    </xf>
    <xf numFmtId="179" fontId="74" fillId="0" borderId="0" xfId="0" applyNumberFormat="1" applyFont="1" applyFill="1" applyBorder="1" applyAlignment="1">
      <alignment vertical="center"/>
    </xf>
    <xf numFmtId="177" fontId="68" fillId="0" borderId="0" xfId="0" applyNumberFormat="1" applyFont="1" applyFill="1" applyBorder="1" applyAlignment="1">
      <alignment horizontal="left" vertical="center"/>
    </xf>
    <xf numFmtId="0" fontId="74" fillId="0" borderId="0" xfId="0" applyFont="1" applyFill="1" applyBorder="1" applyAlignment="1">
      <alignment vertical="center"/>
    </xf>
    <xf numFmtId="182" fontId="84" fillId="0" borderId="17" xfId="0" applyNumberFormat="1" applyFont="1" applyFill="1" applyBorder="1" applyAlignment="1">
      <alignment vertical="center"/>
    </xf>
    <xf numFmtId="177" fontId="68" fillId="0" borderId="19" xfId="0" applyNumberFormat="1" applyFont="1" applyFill="1" applyBorder="1" applyAlignment="1">
      <alignment vertical="center"/>
    </xf>
    <xf numFmtId="178" fontId="74" fillId="0" borderId="21" xfId="0" applyNumberFormat="1" applyFont="1" applyFill="1" applyBorder="1" applyAlignment="1">
      <alignment vertical="center"/>
    </xf>
    <xf numFmtId="180" fontId="67" fillId="0" borderId="0" xfId="0" applyNumberFormat="1" applyFont="1" applyAlignment="1">
      <alignment vertical="center"/>
    </xf>
    <xf numFmtId="181" fontId="85" fillId="0" borderId="0" xfId="0" applyNumberFormat="1" applyFont="1" applyAlignment="1">
      <alignment vertical="center"/>
    </xf>
    <xf numFmtId="0" fontId="68" fillId="0" borderId="19" xfId="0" applyFont="1" applyBorder="1" applyAlignment="1">
      <alignment vertical="center"/>
    </xf>
    <xf numFmtId="0" fontId="68" fillId="0" borderId="19" xfId="0" applyFont="1" applyBorder="1" applyAlignment="1">
      <alignment vertical="center" shrinkToFit="1"/>
    </xf>
    <xf numFmtId="0" fontId="68" fillId="0" borderId="19" xfId="0" applyFont="1" applyBorder="1" applyAlignment="1">
      <alignment horizontal="left" vertical="center"/>
    </xf>
    <xf numFmtId="0" fontId="68" fillId="0" borderId="21" xfId="0" applyFont="1" applyBorder="1" applyAlignment="1">
      <alignment vertical="center"/>
    </xf>
    <xf numFmtId="181" fontId="86" fillId="0" borderId="16" xfId="0" applyNumberFormat="1" applyFont="1" applyBorder="1" applyAlignment="1">
      <alignment vertical="center"/>
    </xf>
    <xf numFmtId="0" fontId="72" fillId="0" borderId="0" xfId="0" applyFont="1" applyFill="1" applyBorder="1" applyAlignment="1">
      <alignment horizontal="left" vertical="center"/>
    </xf>
    <xf numFmtId="0" fontId="68" fillId="0" borderId="0" xfId="0" applyFont="1" applyBorder="1" applyAlignment="1">
      <alignment vertical="center"/>
    </xf>
    <xf numFmtId="0" fontId="68" fillId="0" borderId="0" xfId="0" applyFont="1" applyBorder="1" applyAlignment="1">
      <alignment vertical="center" shrinkToFit="1"/>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23" xfId="0" applyFont="1" applyBorder="1" applyAlignment="1">
      <alignment vertical="center"/>
    </xf>
    <xf numFmtId="0" fontId="74" fillId="0" borderId="24" xfId="0" applyFont="1" applyFill="1" applyBorder="1" applyAlignment="1">
      <alignment horizontal="left" vertical="center" indent="2"/>
    </xf>
    <xf numFmtId="179" fontId="74" fillId="0" borderId="24" xfId="0" applyNumberFormat="1" applyFont="1" applyFill="1" applyBorder="1" applyAlignment="1">
      <alignment vertical="center"/>
    </xf>
    <xf numFmtId="177" fontId="68" fillId="0" borderId="24" xfId="0" applyNumberFormat="1" applyFont="1" applyFill="1" applyBorder="1" applyAlignment="1">
      <alignment horizontal="left" vertical="center"/>
    </xf>
    <xf numFmtId="0" fontId="74" fillId="0" borderId="24" xfId="0" applyFont="1" applyFill="1" applyBorder="1" applyAlignment="1">
      <alignment vertical="center"/>
    </xf>
    <xf numFmtId="0" fontId="3" fillId="0" borderId="24" xfId="0" applyFont="1" applyFill="1" applyBorder="1" applyAlignment="1">
      <alignment vertical="center"/>
    </xf>
    <xf numFmtId="182" fontId="84" fillId="0" borderId="25" xfId="0" applyNumberFormat="1" applyFont="1" applyFill="1" applyBorder="1" applyAlignment="1">
      <alignment vertical="center"/>
    </xf>
    <xf numFmtId="182" fontId="68" fillId="33" borderId="16" xfId="0" applyNumberFormat="1" applyFont="1" applyFill="1" applyBorder="1" applyAlignment="1">
      <alignment vertical="center"/>
    </xf>
    <xf numFmtId="0" fontId="67" fillId="0" borderId="18" xfId="0" applyFont="1" applyBorder="1" applyAlignment="1">
      <alignment horizontal="center" vertical="center"/>
    </xf>
    <xf numFmtId="0" fontId="67" fillId="20" borderId="22" xfId="0" applyFont="1" applyFill="1" applyBorder="1" applyAlignment="1">
      <alignment horizontal="center" vertical="center"/>
    </xf>
    <xf numFmtId="0" fontId="67" fillId="0" borderId="0" xfId="0" applyFont="1" applyAlignment="1">
      <alignment horizontal="center" vertical="center"/>
    </xf>
    <xf numFmtId="0" fontId="67" fillId="0" borderId="0" xfId="0" applyFont="1" applyAlignment="1">
      <alignment horizontal="left" vertical="center"/>
    </xf>
    <xf numFmtId="0" fontId="78" fillId="0" borderId="13" xfId="0" applyFont="1" applyBorder="1" applyAlignment="1">
      <alignment horizontal="center" vertical="center"/>
    </xf>
    <xf numFmtId="0" fontId="67" fillId="20" borderId="26" xfId="0" applyFont="1" applyFill="1" applyBorder="1" applyAlignment="1">
      <alignment horizontal="center" vertical="center"/>
    </xf>
    <xf numFmtId="0" fontId="5" fillId="0" borderId="27" xfId="0" applyFont="1" applyFill="1" applyBorder="1" applyAlignment="1">
      <alignment horizontal="left" vertical="center" shrinkToFit="1"/>
    </xf>
    <xf numFmtId="179" fontId="5" fillId="0" borderId="27" xfId="0" applyNumberFormat="1" applyFont="1" applyFill="1" applyBorder="1" applyAlignment="1">
      <alignment vertical="center"/>
    </xf>
    <xf numFmtId="177" fontId="5" fillId="0" borderId="27" xfId="0" applyNumberFormat="1" applyFont="1" applyFill="1" applyBorder="1" applyAlignment="1">
      <alignment horizontal="left" vertical="center"/>
    </xf>
    <xf numFmtId="0" fontId="5" fillId="0" borderId="27" xfId="0" applyFont="1" applyFill="1" applyBorder="1" applyAlignment="1">
      <alignment vertical="center"/>
    </xf>
    <xf numFmtId="182" fontId="5" fillId="0" borderId="28" xfId="0" applyNumberFormat="1" applyFont="1" applyFill="1" applyBorder="1" applyAlignment="1">
      <alignment vertical="center"/>
    </xf>
    <xf numFmtId="0" fontId="5" fillId="0" borderId="27" xfId="0" applyFont="1" applyFill="1" applyBorder="1" applyAlignment="1">
      <alignment horizontal="left" vertical="center"/>
    </xf>
    <xf numFmtId="188" fontId="78" fillId="33" borderId="11" xfId="0" applyNumberFormat="1" applyFont="1" applyFill="1" applyBorder="1" applyAlignment="1">
      <alignment vertical="center"/>
    </xf>
    <xf numFmtId="0" fontId="79" fillId="33" borderId="0" xfId="0" applyFont="1" applyFill="1" applyBorder="1" applyAlignment="1">
      <alignment horizontal="left" vertical="center"/>
    </xf>
    <xf numFmtId="0" fontId="5" fillId="33" borderId="0" xfId="0" applyFont="1" applyFill="1" applyBorder="1" applyAlignment="1">
      <alignment horizontal="left" vertical="center" shrinkToFit="1"/>
    </xf>
    <xf numFmtId="190" fontId="6" fillId="21" borderId="0" xfId="0" applyNumberFormat="1" applyFont="1" applyFill="1" applyBorder="1" applyAlignment="1">
      <alignment horizontal="left" vertical="center"/>
    </xf>
    <xf numFmtId="0" fontId="72" fillId="0" borderId="27" xfId="0" applyFont="1" applyFill="1" applyBorder="1" applyAlignment="1">
      <alignment horizontal="left" vertical="center" shrinkToFit="1"/>
    </xf>
    <xf numFmtId="179" fontId="72" fillId="0" borderId="27" xfId="0" applyNumberFormat="1" applyFont="1" applyFill="1" applyBorder="1" applyAlignment="1">
      <alignment vertical="center"/>
    </xf>
    <xf numFmtId="177" fontId="72" fillId="0" borderId="27" xfId="0" applyNumberFormat="1" applyFont="1" applyFill="1" applyBorder="1" applyAlignment="1">
      <alignment horizontal="left" vertical="center"/>
    </xf>
    <xf numFmtId="0" fontId="72" fillId="0" borderId="27" xfId="0" applyFont="1" applyFill="1" applyBorder="1" applyAlignment="1">
      <alignment vertical="center"/>
    </xf>
    <xf numFmtId="182" fontId="72" fillId="0" borderId="28" xfId="0" applyNumberFormat="1" applyFont="1" applyFill="1" applyBorder="1" applyAlignment="1">
      <alignment vertical="center"/>
    </xf>
    <xf numFmtId="0" fontId="4" fillId="0" borderId="27" xfId="0" applyFont="1" applyFill="1" applyBorder="1" applyAlignment="1">
      <alignment vertical="center"/>
    </xf>
    <xf numFmtId="0" fontId="6" fillId="0" borderId="27" xfId="0" applyFont="1" applyFill="1" applyBorder="1" applyAlignment="1">
      <alignment horizontal="left" vertical="center"/>
    </xf>
    <xf numFmtId="0" fontId="72" fillId="33" borderId="0" xfId="0" applyFont="1" applyFill="1" applyBorder="1" applyAlignment="1">
      <alignment horizontal="left" vertical="center" shrinkToFit="1"/>
    </xf>
    <xf numFmtId="0" fontId="67" fillId="20" borderId="19" xfId="0" applyFont="1" applyFill="1" applyBorder="1" applyAlignment="1">
      <alignment horizontal="left" vertical="center"/>
    </xf>
    <xf numFmtId="0" fontId="3" fillId="0" borderId="0" xfId="0" applyFont="1" applyFill="1" applyBorder="1" applyAlignment="1">
      <alignment vertical="center"/>
    </xf>
    <xf numFmtId="0" fontId="87" fillId="0" borderId="0" xfId="0" applyFont="1" applyFill="1" applyBorder="1" applyAlignment="1">
      <alignment vertical="center"/>
    </xf>
    <xf numFmtId="0" fontId="87" fillId="0" borderId="19" xfId="0" applyFont="1" applyBorder="1" applyAlignment="1">
      <alignment vertical="center"/>
    </xf>
    <xf numFmtId="0" fontId="67" fillId="20" borderId="19" xfId="0" applyFont="1" applyFill="1" applyBorder="1" applyAlignment="1">
      <alignment horizontal="center" vertical="center"/>
    </xf>
    <xf numFmtId="0" fontId="67" fillId="20" borderId="10" xfId="0" applyFont="1" applyFill="1" applyBorder="1" applyAlignment="1">
      <alignment horizontal="center" vertical="center"/>
    </xf>
    <xf numFmtId="0" fontId="67" fillId="0" borderId="27" xfId="0" applyFont="1" applyBorder="1" applyAlignment="1">
      <alignment vertical="center"/>
    </xf>
    <xf numFmtId="0" fontId="67" fillId="0" borderId="28" xfId="0" applyFont="1" applyBorder="1" applyAlignment="1">
      <alignment vertical="center"/>
    </xf>
    <xf numFmtId="0" fontId="67" fillId="0" borderId="0" xfId="0" applyFont="1" applyFill="1" applyBorder="1" applyAlignment="1">
      <alignment horizontal="left" vertical="center"/>
    </xf>
    <xf numFmtId="0" fontId="67" fillId="0" borderId="0" xfId="0" applyFont="1" applyBorder="1" applyAlignment="1">
      <alignment horizontal="left"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0" borderId="27" xfId="0" applyFont="1" applyBorder="1" applyAlignment="1">
      <alignment vertical="center"/>
    </xf>
    <xf numFmtId="0" fontId="67" fillId="0" borderId="28" xfId="0" applyFont="1" applyBorder="1" applyAlignment="1">
      <alignment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20" borderId="10"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Alignment="1">
      <alignment horizontal="center" vertical="center"/>
    </xf>
    <xf numFmtId="0" fontId="67" fillId="0" borderId="27" xfId="0" applyFont="1" applyBorder="1" applyAlignment="1">
      <alignment horizontal="center" vertical="center"/>
    </xf>
    <xf numFmtId="0" fontId="67" fillId="0" borderId="0" xfId="0" applyFont="1" applyFill="1" applyBorder="1" applyAlignment="1">
      <alignment vertical="center"/>
    </xf>
    <xf numFmtId="0" fontId="67" fillId="0" borderId="0" xfId="0" applyFont="1" applyFill="1" applyAlignment="1">
      <alignment vertical="center"/>
    </xf>
    <xf numFmtId="0" fontId="67" fillId="0" borderId="0" xfId="0" applyFont="1" applyFill="1" applyBorder="1" applyAlignment="1">
      <alignment horizontal="center" vertical="center"/>
    </xf>
    <xf numFmtId="0" fontId="88" fillId="0" borderId="0" xfId="0" applyFont="1" applyAlignment="1">
      <alignment vertical="center"/>
    </xf>
    <xf numFmtId="0" fontId="78" fillId="0" borderId="14" xfId="0" applyFont="1" applyBorder="1" applyAlignment="1">
      <alignment vertical="center"/>
    </xf>
    <xf numFmtId="0" fontId="0" fillId="0" borderId="0" xfId="0" applyNumberFormat="1" applyAlignment="1">
      <alignment vertical="center"/>
    </xf>
    <xf numFmtId="0" fontId="85" fillId="0" borderId="27" xfId="0" applyNumberFormat="1" applyFont="1" applyBorder="1" applyAlignment="1">
      <alignment vertical="center"/>
    </xf>
    <xf numFmtId="0" fontId="71" fillId="0" borderId="15" xfId="0" applyFont="1" applyBorder="1" applyAlignment="1">
      <alignment vertical="center"/>
    </xf>
    <xf numFmtId="0" fontId="71" fillId="0" borderId="0" xfId="0" applyFont="1" applyBorder="1" applyAlignment="1">
      <alignment vertical="center"/>
    </xf>
    <xf numFmtId="0" fontId="71" fillId="0" borderId="17" xfId="0" applyFont="1" applyBorder="1" applyAlignment="1">
      <alignment vertical="center"/>
    </xf>
    <xf numFmtId="0" fontId="71" fillId="0" borderId="14" xfId="0" applyFont="1"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68" fillId="0" borderId="27" xfId="0" applyFont="1" applyBorder="1" applyAlignment="1">
      <alignment vertical="center"/>
    </xf>
    <xf numFmtId="0" fontId="68" fillId="0" borderId="0" xfId="0" applyFont="1" applyBorder="1" applyAlignment="1">
      <alignment vertical="center"/>
    </xf>
    <xf numFmtId="0" fontId="68" fillId="0" borderId="29" xfId="0" applyFont="1" applyBorder="1" applyAlignment="1">
      <alignment vertical="center"/>
    </xf>
    <xf numFmtId="0" fontId="68" fillId="21" borderId="15" xfId="0" applyFont="1" applyFill="1" applyBorder="1" applyAlignment="1">
      <alignment horizontal="left" vertical="center"/>
    </xf>
    <xf numFmtId="0" fontId="68" fillId="21" borderId="0" xfId="0" applyFont="1" applyFill="1" applyBorder="1" applyAlignment="1">
      <alignment horizontal="left" vertical="center"/>
    </xf>
    <xf numFmtId="0" fontId="71" fillId="21" borderId="15" xfId="0" applyFont="1" applyFill="1" applyBorder="1" applyAlignment="1">
      <alignment horizontal="left" vertical="center"/>
    </xf>
    <xf numFmtId="0" fontId="71" fillId="21" borderId="0" xfId="0" applyFont="1" applyFill="1" applyBorder="1" applyAlignment="1">
      <alignment horizontal="left" vertical="center"/>
    </xf>
    <xf numFmtId="0" fontId="71" fillId="21" borderId="0" xfId="0" applyFont="1" applyFill="1" applyAlignment="1">
      <alignment horizontal="left" vertical="center"/>
    </xf>
    <xf numFmtId="0" fontId="72" fillId="33" borderId="15" xfId="0" applyFont="1" applyFill="1" applyBorder="1" applyAlignment="1">
      <alignment horizontal="left" vertical="center"/>
    </xf>
    <xf numFmtId="0" fontId="72" fillId="33" borderId="0" xfId="0" applyFont="1" applyFill="1" applyBorder="1" applyAlignment="1">
      <alignment horizontal="left" vertical="center"/>
    </xf>
    <xf numFmtId="0" fontId="86" fillId="0" borderId="29" xfId="0" applyNumberFormat="1" applyFont="1" applyBorder="1" applyAlignment="1">
      <alignment vertical="center"/>
    </xf>
    <xf numFmtId="0" fontId="86" fillId="0" borderId="27" xfId="0" applyNumberFormat="1" applyFont="1" applyBorder="1" applyAlignment="1">
      <alignment vertical="center"/>
    </xf>
    <xf numFmtId="0" fontId="86" fillId="0" borderId="0" xfId="0" applyNumberFormat="1" applyFont="1" applyBorder="1" applyAlignment="1">
      <alignment vertical="center"/>
    </xf>
    <xf numFmtId="0" fontId="86" fillId="0" borderId="27" xfId="0" applyFont="1" applyBorder="1" applyAlignment="1">
      <alignment vertical="center"/>
    </xf>
    <xf numFmtId="0" fontId="67" fillId="0" borderId="0" xfId="0" applyFont="1" applyFill="1" applyBorder="1" applyAlignment="1">
      <alignment horizontal="left" vertical="center"/>
    </xf>
    <xf numFmtId="0" fontId="88" fillId="20" borderId="10" xfId="0" applyFont="1" applyFill="1" applyBorder="1" applyAlignment="1">
      <alignment horizontal="center" vertical="center"/>
    </xf>
    <xf numFmtId="0" fontId="67" fillId="0" borderId="10" xfId="0" applyNumberFormat="1" applyFont="1" applyBorder="1" applyAlignment="1">
      <alignment vertical="center"/>
    </xf>
    <xf numFmtId="0" fontId="67" fillId="0" borderId="10" xfId="0" applyFont="1" applyBorder="1" applyAlignment="1">
      <alignment vertical="center"/>
    </xf>
    <xf numFmtId="0" fontId="88" fillId="20" borderId="10" xfId="0" applyFont="1" applyFill="1" applyBorder="1" applyAlignment="1">
      <alignment vertical="center"/>
    </xf>
    <xf numFmtId="0" fontId="67" fillId="0" borderId="0" xfId="0" applyFont="1" applyAlignment="1">
      <alignment horizontal="left" vertical="center"/>
    </xf>
    <xf numFmtId="0" fontId="7" fillId="0" borderId="0" xfId="0" applyFont="1" applyAlignment="1">
      <alignment horizontal="center" vertical="center"/>
    </xf>
    <xf numFmtId="0" fontId="89" fillId="0" borderId="0" xfId="0" applyFont="1" applyAlignment="1">
      <alignment horizontal="center" vertical="center"/>
    </xf>
    <xf numFmtId="0" fontId="67" fillId="0" borderId="15"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7" xfId="0" applyFont="1" applyFill="1" applyBorder="1" applyAlignment="1">
      <alignment horizontal="left" vertical="center"/>
    </xf>
    <xf numFmtId="0" fontId="78" fillId="0" borderId="20" xfId="0" applyFont="1" applyBorder="1" applyAlignment="1">
      <alignment horizontal="center" vertical="center"/>
    </xf>
    <xf numFmtId="0" fontId="78" fillId="0" borderId="16" xfId="0" applyFont="1" applyBorder="1" applyAlignment="1">
      <alignment horizontal="center" vertical="center"/>
    </xf>
    <xf numFmtId="0" fontId="78" fillId="0" borderId="13" xfId="0" applyFont="1" applyBorder="1" applyAlignment="1">
      <alignment horizontal="center" vertical="center"/>
    </xf>
    <xf numFmtId="0" fontId="67" fillId="0" borderId="30" xfId="0" applyFont="1" applyBorder="1" applyAlignment="1">
      <alignment horizontal="left" vertical="center"/>
    </xf>
    <xf numFmtId="0" fontId="67" fillId="0" borderId="31" xfId="0" applyFont="1" applyBorder="1" applyAlignment="1">
      <alignment horizontal="left" vertical="center"/>
    </xf>
    <xf numFmtId="0" fontId="67" fillId="0" borderId="32" xfId="0" applyFont="1" applyBorder="1" applyAlignment="1">
      <alignment horizontal="left" vertical="center"/>
    </xf>
    <xf numFmtId="0" fontId="67" fillId="0" borderId="15" xfId="0" applyFont="1" applyBorder="1" applyAlignment="1">
      <alignment horizontal="left" vertical="center"/>
    </xf>
    <xf numFmtId="0" fontId="67" fillId="0" borderId="0" xfId="0" applyFont="1" applyBorder="1" applyAlignment="1">
      <alignment horizontal="left" vertical="center"/>
    </xf>
    <xf numFmtId="0" fontId="67" fillId="0" borderId="17" xfId="0" applyFont="1" applyBorder="1" applyAlignment="1">
      <alignment horizontal="left"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21" xfId="0" applyFont="1" applyBorder="1" applyAlignment="1">
      <alignment horizontal="left" vertical="center"/>
    </xf>
    <xf numFmtId="0" fontId="67" fillId="20" borderId="19" xfId="0" applyFont="1" applyFill="1" applyBorder="1" applyAlignment="1">
      <alignment horizontal="center" vertical="center"/>
    </xf>
    <xf numFmtId="0" fontId="67" fillId="20" borderId="10" xfId="0" applyFont="1" applyFill="1" applyBorder="1" applyAlignment="1">
      <alignment horizontal="center" vertical="center"/>
    </xf>
    <xf numFmtId="0" fontId="88" fillId="20" borderId="33" xfId="0" applyFont="1" applyFill="1" applyBorder="1" applyAlignment="1">
      <alignment horizontal="center" vertical="center"/>
    </xf>
    <xf numFmtId="0" fontId="88" fillId="20" borderId="26" xfId="0" applyFont="1" applyFill="1" applyBorder="1" applyAlignment="1">
      <alignment horizontal="center" vertical="center"/>
    </xf>
    <xf numFmtId="0" fontId="88" fillId="0" borderId="33" xfId="0" applyNumberFormat="1" applyFont="1" applyBorder="1" applyAlignment="1">
      <alignment horizontal="center" vertical="center"/>
    </xf>
    <xf numFmtId="0" fontId="88" fillId="0" borderId="22" xfId="0" applyNumberFormat="1" applyFont="1" applyBorder="1" applyAlignment="1">
      <alignment horizontal="center" vertical="center"/>
    </xf>
    <xf numFmtId="0" fontId="88" fillId="0" borderId="26" xfId="0" applyNumberFormat="1" applyFont="1" applyBorder="1" applyAlignment="1">
      <alignment horizontal="center" vertical="center"/>
    </xf>
    <xf numFmtId="0" fontId="88" fillId="0" borderId="33" xfId="0" applyFont="1" applyBorder="1" applyAlignment="1">
      <alignment horizontal="left" vertical="center"/>
    </xf>
    <xf numFmtId="0" fontId="88" fillId="0" borderId="22" xfId="0" applyFont="1" applyBorder="1" applyAlignment="1">
      <alignment horizontal="left" vertical="center"/>
    </xf>
    <xf numFmtId="0" fontId="88" fillId="0" borderId="26" xfId="0" applyFont="1" applyBorder="1" applyAlignment="1">
      <alignment horizontal="left" vertical="center"/>
    </xf>
    <xf numFmtId="0" fontId="76" fillId="0" borderId="14" xfId="0" applyFont="1" applyBorder="1" applyAlignment="1">
      <alignment horizontal="center" vertical="top" wrapText="1"/>
    </xf>
    <xf numFmtId="0" fontId="76" fillId="0" borderId="27" xfId="0" applyFont="1" applyBorder="1" applyAlignment="1">
      <alignment horizontal="center" vertical="top" wrapText="1"/>
    </xf>
    <xf numFmtId="0" fontId="76" fillId="0" borderId="28" xfId="0" applyFont="1" applyBorder="1" applyAlignment="1">
      <alignment horizontal="center" vertical="top" wrapText="1"/>
    </xf>
    <xf numFmtId="0" fontId="76" fillId="0" borderId="15" xfId="0" applyFont="1" applyBorder="1" applyAlignment="1">
      <alignment horizontal="center" vertical="top" wrapText="1"/>
    </xf>
    <xf numFmtId="0" fontId="76" fillId="0" borderId="0" xfId="0" applyFont="1" applyBorder="1" applyAlignment="1">
      <alignment horizontal="center" vertical="top" wrapText="1"/>
    </xf>
    <xf numFmtId="0" fontId="76" fillId="0" borderId="17" xfId="0" applyFont="1" applyBorder="1" applyAlignment="1">
      <alignment horizontal="center" vertical="top" wrapText="1"/>
    </xf>
    <xf numFmtId="0" fontId="76" fillId="0" borderId="18" xfId="0" applyFont="1" applyBorder="1" applyAlignment="1">
      <alignment horizontal="center" vertical="top" wrapText="1"/>
    </xf>
    <xf numFmtId="0" fontId="76" fillId="0" borderId="19" xfId="0" applyFont="1" applyBorder="1" applyAlignment="1">
      <alignment horizontal="center" vertical="top" wrapText="1"/>
    </xf>
    <xf numFmtId="0" fontId="76" fillId="0" borderId="21" xfId="0" applyFont="1" applyBorder="1" applyAlignment="1">
      <alignment horizontal="center" vertical="top" wrapText="1"/>
    </xf>
    <xf numFmtId="0" fontId="67" fillId="20" borderId="33" xfId="0" applyFont="1" applyFill="1" applyBorder="1" applyAlignment="1">
      <alignment horizontal="center"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0" borderId="33" xfId="0" applyFont="1" applyBorder="1" applyAlignment="1">
      <alignment horizontal="left" vertical="center"/>
    </xf>
    <xf numFmtId="0" fontId="67" fillId="0" borderId="22" xfId="0" applyFont="1" applyBorder="1" applyAlignment="1">
      <alignment horizontal="left" vertical="center"/>
    </xf>
    <xf numFmtId="0" fontId="67" fillId="0" borderId="26" xfId="0" applyFont="1" applyBorder="1" applyAlignment="1">
      <alignment horizontal="left" vertical="center"/>
    </xf>
    <xf numFmtId="0" fontId="67" fillId="0" borderId="34" xfId="0" applyFont="1" applyBorder="1" applyAlignment="1">
      <alignment horizontal="left" vertical="center"/>
    </xf>
    <xf numFmtId="0" fontId="67" fillId="0" borderId="35" xfId="0" applyFont="1" applyBorder="1" applyAlignment="1">
      <alignment horizontal="left" vertical="center"/>
    </xf>
    <xf numFmtId="0" fontId="67" fillId="0" borderId="36" xfId="0" applyFont="1" applyBorder="1" applyAlignment="1">
      <alignment horizontal="lef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1" xfId="0" applyFont="1" applyBorder="1" applyAlignment="1">
      <alignment horizontal="center" vertical="center"/>
    </xf>
    <xf numFmtId="0" fontId="68" fillId="0" borderId="34" xfId="0" applyFont="1" applyBorder="1" applyAlignment="1">
      <alignment horizontal="left" vertical="center"/>
    </xf>
    <xf numFmtId="0" fontId="68" fillId="0" borderId="35" xfId="0" applyFont="1" applyBorder="1" applyAlignment="1">
      <alignment horizontal="left" vertical="center"/>
    </xf>
    <xf numFmtId="0" fontId="68" fillId="0" borderId="36" xfId="0" applyFont="1" applyBorder="1" applyAlignment="1">
      <alignment horizontal="left" vertical="center"/>
    </xf>
    <xf numFmtId="0" fontId="88" fillId="20" borderId="22" xfId="0" applyFont="1" applyFill="1" applyBorder="1" applyAlignment="1">
      <alignment horizontal="center" vertical="center"/>
    </xf>
    <xf numFmtId="0" fontId="68" fillId="0" borderId="33" xfId="0" applyFont="1" applyBorder="1" applyAlignment="1">
      <alignment horizontal="left" vertical="center"/>
    </xf>
    <xf numFmtId="0" fontId="68" fillId="0" borderId="22" xfId="0" applyFont="1" applyBorder="1" applyAlignment="1">
      <alignment horizontal="left" vertical="center"/>
    </xf>
    <xf numFmtId="0" fontId="68" fillId="0" borderId="26" xfId="0" applyFont="1" applyBorder="1" applyAlignment="1">
      <alignment horizontal="left" vertical="center"/>
    </xf>
    <xf numFmtId="0" fontId="68" fillId="0" borderId="37"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9" xfId="0" applyFont="1" applyFill="1" applyBorder="1" applyAlignment="1">
      <alignment horizontal="center" vertical="center"/>
    </xf>
    <xf numFmtId="0" fontId="71" fillId="0" borderId="20" xfId="0" applyFont="1" applyBorder="1" applyAlignment="1">
      <alignment horizontal="center" vertical="center"/>
    </xf>
    <xf numFmtId="0" fontId="71" fillId="0" borderId="16" xfId="0" applyFont="1" applyBorder="1" applyAlignment="1">
      <alignment horizontal="center" vertical="center"/>
    </xf>
    <xf numFmtId="0" fontId="71" fillId="0" borderId="13" xfId="0" applyFont="1" applyBorder="1" applyAlignment="1">
      <alignment horizontal="center" vertical="center"/>
    </xf>
    <xf numFmtId="0" fontId="90" fillId="0" borderId="30" xfId="0" applyFont="1" applyBorder="1" applyAlignment="1">
      <alignment horizontal="left" vertical="top"/>
    </xf>
    <xf numFmtId="0" fontId="90" fillId="0" borderId="31" xfId="0" applyFont="1" applyBorder="1" applyAlignment="1">
      <alignment horizontal="left" vertical="top"/>
    </xf>
    <xf numFmtId="0" fontId="90" fillId="0" borderId="32" xfId="0" applyFont="1" applyBorder="1" applyAlignment="1">
      <alignment horizontal="left" vertical="top"/>
    </xf>
    <xf numFmtId="0" fontId="90" fillId="0" borderId="15" xfId="0" applyFont="1" applyBorder="1" applyAlignment="1">
      <alignment horizontal="left" vertical="top"/>
    </xf>
    <xf numFmtId="0" fontId="90" fillId="0" borderId="0" xfId="0" applyFont="1" applyBorder="1" applyAlignment="1">
      <alignment horizontal="left" vertical="top"/>
    </xf>
    <xf numFmtId="0" fontId="90" fillId="0" borderId="17" xfId="0" applyFont="1" applyBorder="1" applyAlignment="1">
      <alignment horizontal="left" vertical="top"/>
    </xf>
    <xf numFmtId="0" fontId="90" fillId="0" borderId="18" xfId="0" applyFont="1" applyBorder="1" applyAlignment="1">
      <alignment horizontal="left" vertical="top"/>
    </xf>
    <xf numFmtId="0" fontId="90" fillId="0" borderId="19" xfId="0" applyFont="1" applyBorder="1" applyAlignment="1">
      <alignment horizontal="left" vertical="top"/>
    </xf>
    <xf numFmtId="0" fontId="90" fillId="0" borderId="21" xfId="0" applyFont="1" applyBorder="1" applyAlignment="1">
      <alignment horizontal="left" vertical="top"/>
    </xf>
    <xf numFmtId="0" fontId="67" fillId="34" borderId="10" xfId="0" applyFont="1" applyFill="1" applyBorder="1" applyAlignment="1">
      <alignment horizontal="center" vertical="center"/>
    </xf>
    <xf numFmtId="0" fontId="67" fillId="34" borderId="13" xfId="0" applyFont="1" applyFill="1" applyBorder="1" applyAlignment="1">
      <alignment horizontal="center" vertical="center"/>
    </xf>
    <xf numFmtId="0" fontId="72" fillId="0" borderId="15" xfId="0" applyFont="1" applyFill="1" applyBorder="1" applyAlignment="1">
      <alignment horizontal="left" vertical="center" shrinkToFit="1"/>
    </xf>
    <xf numFmtId="0" fontId="72" fillId="0" borderId="0" xfId="0" applyFont="1" applyFill="1" applyBorder="1" applyAlignment="1">
      <alignment horizontal="left" vertical="center" shrinkToFit="1"/>
    </xf>
    <xf numFmtId="0" fontId="87" fillId="0" borderId="34" xfId="0" applyFont="1" applyBorder="1" applyAlignment="1">
      <alignment horizontal="left" vertical="center"/>
    </xf>
    <xf numFmtId="0" fontId="87" fillId="0" borderId="35" xfId="0" applyFont="1" applyBorder="1" applyAlignment="1">
      <alignment horizontal="left" vertical="center"/>
    </xf>
    <xf numFmtId="0" fontId="87" fillId="0" borderId="36" xfId="0" applyFont="1" applyBorder="1" applyAlignment="1">
      <alignment horizontal="left" vertical="center"/>
    </xf>
    <xf numFmtId="0" fontId="91" fillId="0" borderId="34" xfId="0" applyFont="1" applyBorder="1" applyAlignment="1">
      <alignment horizontal="left" vertical="center"/>
    </xf>
    <xf numFmtId="0" fontId="91" fillId="0" borderId="35" xfId="0" applyFont="1" applyBorder="1" applyAlignment="1">
      <alignment horizontal="left" vertical="center"/>
    </xf>
    <xf numFmtId="0" fontId="91" fillId="0" borderId="3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border/>
    </dxf>
    <dxf>
      <font>
        <b/>
        <i val="0"/>
        <color theme="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37</xdr:row>
      <xdr:rowOff>161925</xdr:rowOff>
    </xdr:from>
    <xdr:to>
      <xdr:col>8</xdr:col>
      <xdr:colOff>266700</xdr:colOff>
      <xdr:row>46</xdr:row>
      <xdr:rowOff>57150</xdr:rowOff>
    </xdr:to>
    <xdr:sp>
      <xdr:nvSpPr>
        <xdr:cNvPr id="1" name="角丸四角形 1"/>
        <xdr:cNvSpPr>
          <a:spLocks/>
        </xdr:cNvSpPr>
      </xdr:nvSpPr>
      <xdr:spPr>
        <a:xfrm>
          <a:off x="2105025" y="7400925"/>
          <a:ext cx="5972175" cy="1457325"/>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例＞派遣</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1095375</xdr:colOff>
      <xdr:row>53</xdr:row>
      <xdr:rowOff>133350</xdr:rowOff>
    </xdr:from>
    <xdr:to>
      <xdr:col>6</xdr:col>
      <xdr:colOff>790575</xdr:colOff>
      <xdr:row>60</xdr:row>
      <xdr:rowOff>381000</xdr:rowOff>
    </xdr:to>
    <xdr:sp>
      <xdr:nvSpPr>
        <xdr:cNvPr id="1" name="角丸四角形 1"/>
        <xdr:cNvSpPr>
          <a:spLocks/>
        </xdr:cNvSpPr>
      </xdr:nvSpPr>
      <xdr:spPr>
        <a:xfrm>
          <a:off x="2486025" y="10248900"/>
          <a:ext cx="5838825" cy="148590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例＞派遣</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46"/>
  <sheetViews>
    <sheetView view="pageBreakPreview" zoomScaleNormal="70" zoomScaleSheetLayoutView="100" zoomScalePageLayoutView="40" workbookViewId="0" topLeftCell="A1">
      <selection activeCell="D15" sqref="D15"/>
    </sheetView>
  </sheetViews>
  <sheetFormatPr defaultColWidth="9.00390625" defaultRowHeight="15"/>
  <cols>
    <col min="1" max="1" width="2.421875" style="56" customWidth="1"/>
    <col min="2" max="2" width="17.421875" style="132" bestFit="1" customWidth="1"/>
    <col min="3" max="3" width="36.00390625" style="56" customWidth="1"/>
    <col min="4" max="4" width="17.28125" style="56" bestFit="1" customWidth="1"/>
    <col min="5" max="5" width="7.28125" style="56" bestFit="1" customWidth="1"/>
    <col min="6" max="6" width="21.28125" style="3" customWidth="1"/>
    <col min="7" max="7" width="7.421875" style="3" bestFit="1" customWidth="1"/>
    <col min="8" max="8" width="11.421875" style="56" bestFit="1" customWidth="1"/>
    <col min="9" max="9" width="6.00390625" style="56" bestFit="1" customWidth="1"/>
    <col min="10" max="10" width="4.00390625" style="56" bestFit="1" customWidth="1"/>
    <col min="11" max="11" width="6.57421875" style="56" customWidth="1"/>
    <col min="12" max="12" width="12.00390625" style="56" bestFit="1" customWidth="1"/>
    <col min="13" max="13" width="2.57421875" style="56" customWidth="1"/>
    <col min="14" max="16384" width="9.00390625" style="56" customWidth="1"/>
  </cols>
  <sheetData>
    <row r="1" spans="2:12" ht="14.25">
      <c r="B1" s="206" t="s">
        <v>51</v>
      </c>
      <c r="C1" s="206"/>
      <c r="D1" s="206"/>
      <c r="E1" s="206"/>
      <c r="F1" s="206"/>
      <c r="G1" s="206"/>
      <c r="H1" s="206"/>
      <c r="I1" s="206"/>
      <c r="J1" s="206"/>
      <c r="K1" s="206"/>
      <c r="L1" s="206"/>
    </row>
    <row r="2" spans="2:12" ht="14.25">
      <c r="B2" s="206" t="s">
        <v>81</v>
      </c>
      <c r="C2" s="206"/>
      <c r="D2" s="206"/>
      <c r="E2" s="206"/>
      <c r="F2" s="206"/>
      <c r="G2" s="206"/>
      <c r="H2" s="206"/>
      <c r="I2" s="206"/>
      <c r="J2" s="206"/>
      <c r="K2" s="206"/>
      <c r="L2" s="206"/>
    </row>
    <row r="3" spans="2:12" ht="14.25">
      <c r="B3" s="163"/>
      <c r="C3" s="163"/>
      <c r="D3" s="163"/>
      <c r="E3" s="163"/>
      <c r="F3" s="163"/>
      <c r="G3" s="163"/>
      <c r="H3" s="163"/>
      <c r="I3" s="163"/>
      <c r="J3" s="163"/>
      <c r="K3" s="163"/>
      <c r="L3" s="163"/>
    </row>
    <row r="4" spans="2:12" s="177" customFormat="1" ht="30.75" customHeight="1">
      <c r="B4" s="202" t="s">
        <v>47</v>
      </c>
      <c r="C4" s="231" t="s">
        <v>21</v>
      </c>
      <c r="D4" s="232"/>
      <c r="E4" s="232"/>
      <c r="F4" s="233"/>
      <c r="G4" s="226" t="s">
        <v>52</v>
      </c>
      <c r="H4" s="227"/>
      <c r="I4" s="228" t="s">
        <v>53</v>
      </c>
      <c r="J4" s="229"/>
      <c r="K4" s="229"/>
      <c r="L4" s="230"/>
    </row>
    <row r="5" spans="2:12" s="175" customFormat="1" ht="14.25">
      <c r="B5" s="162" t="s">
        <v>79</v>
      </c>
      <c r="C5" s="174"/>
      <c r="D5" s="176"/>
      <c r="E5" s="176"/>
      <c r="F5" s="162"/>
      <c r="G5" s="162"/>
      <c r="H5" s="162"/>
      <c r="I5" s="162"/>
      <c r="J5" s="162"/>
      <c r="K5" s="162"/>
      <c r="L5" s="162"/>
    </row>
    <row r="6" spans="2:12" ht="26.25">
      <c r="B6" s="207" t="s">
        <v>38</v>
      </c>
      <c r="C6" s="208"/>
      <c r="D6" s="208"/>
      <c r="E6" s="208"/>
      <c r="F6" s="208"/>
      <c r="G6" s="208"/>
      <c r="H6" s="208"/>
      <c r="I6" s="208"/>
      <c r="J6" s="208"/>
      <c r="K6" s="208"/>
      <c r="L6" s="208"/>
    </row>
    <row r="7" ht="14.25"/>
    <row r="8" ht="18">
      <c r="B8" s="85" t="s">
        <v>22</v>
      </c>
    </row>
    <row r="9" spans="2:12" ht="14.25">
      <c r="B9" s="159" t="s">
        <v>0</v>
      </c>
      <c r="C9" s="159" t="s">
        <v>1</v>
      </c>
      <c r="D9" s="243" t="s">
        <v>7</v>
      </c>
      <c r="E9" s="244"/>
      <c r="F9" s="244"/>
      <c r="G9" s="244"/>
      <c r="H9" s="244"/>
      <c r="I9" s="244"/>
      <c r="J9" s="244"/>
      <c r="K9" s="244"/>
      <c r="L9" s="245"/>
    </row>
    <row r="10" spans="2:12" ht="14.25">
      <c r="B10" s="38" t="s">
        <v>5</v>
      </c>
      <c r="C10" s="57">
        <f>C36</f>
        <v>1000000</v>
      </c>
      <c r="D10" s="246" t="s">
        <v>80</v>
      </c>
      <c r="E10" s="247"/>
      <c r="F10" s="247"/>
      <c r="G10" s="247"/>
      <c r="H10" s="247"/>
      <c r="I10" s="247"/>
      <c r="J10" s="247"/>
      <c r="K10" s="247"/>
      <c r="L10" s="248"/>
    </row>
    <row r="11" spans="2:12" ht="15" thickBot="1">
      <c r="B11" s="39" t="s">
        <v>6</v>
      </c>
      <c r="C11" s="58">
        <f>C37</f>
        <v>259000</v>
      </c>
      <c r="D11" s="249" t="s">
        <v>48</v>
      </c>
      <c r="E11" s="250"/>
      <c r="F11" s="250"/>
      <c r="G11" s="250"/>
      <c r="H11" s="250"/>
      <c r="I11" s="250"/>
      <c r="J11" s="250"/>
      <c r="K11" s="250"/>
      <c r="L11" s="251"/>
    </row>
    <row r="12" spans="2:12" ht="15" thickTop="1">
      <c r="B12" s="134" t="s">
        <v>14</v>
      </c>
      <c r="C12" s="59">
        <f>SUM(C35)</f>
        <v>1259000</v>
      </c>
      <c r="D12" s="252"/>
      <c r="E12" s="253"/>
      <c r="F12" s="253"/>
      <c r="G12" s="253"/>
      <c r="H12" s="253"/>
      <c r="I12" s="253"/>
      <c r="J12" s="253"/>
      <c r="K12" s="253"/>
      <c r="L12" s="254"/>
    </row>
    <row r="13" ht="14.25"/>
    <row r="14" ht="14.25"/>
    <row r="15" ht="14.25"/>
    <row r="16" spans="2:12" ht="18">
      <c r="B16" s="85" t="s">
        <v>23</v>
      </c>
      <c r="C16" s="56" t="s">
        <v>45</v>
      </c>
      <c r="F16" s="156"/>
      <c r="G16" s="156"/>
      <c r="H16" s="155"/>
      <c r="I16" s="155"/>
      <c r="J16" s="155"/>
      <c r="K16" s="155"/>
      <c r="L16" s="156"/>
    </row>
    <row r="17" spans="2:12" ht="14.25">
      <c r="B17" s="225" t="s">
        <v>0</v>
      </c>
      <c r="C17" s="225" t="s">
        <v>1</v>
      </c>
      <c r="D17" s="225" t="s">
        <v>46</v>
      </c>
      <c r="E17" s="225"/>
      <c r="F17" s="225"/>
      <c r="G17" s="225"/>
      <c r="H17" s="225"/>
      <c r="I17" s="225"/>
      <c r="J17" s="225"/>
      <c r="K17" s="225"/>
      <c r="L17" s="225"/>
    </row>
    <row r="18" spans="2:12" ht="14.25">
      <c r="B18" s="225"/>
      <c r="C18" s="225"/>
      <c r="D18" s="244" t="s">
        <v>7</v>
      </c>
      <c r="E18" s="244"/>
      <c r="F18" s="244"/>
      <c r="G18" s="164"/>
      <c r="H18" s="158" t="s">
        <v>2</v>
      </c>
      <c r="I18" s="154"/>
      <c r="J18" s="224" t="s">
        <v>3</v>
      </c>
      <c r="K18" s="224"/>
      <c r="L18" s="165" t="s">
        <v>4</v>
      </c>
    </row>
    <row r="19" spans="2:12" ht="14.25">
      <c r="B19" s="41" t="s">
        <v>26</v>
      </c>
      <c r="C19" s="88">
        <f>SUM(L21,L25)</f>
        <v>1220000</v>
      </c>
      <c r="D19" s="178" t="s">
        <v>60</v>
      </c>
      <c r="E19" s="173" t="s">
        <v>71</v>
      </c>
      <c r="F19" s="180" t="str">
        <f>IF(COUNTIF(国名,I4)&gt;0,VLOOKUP($I$4,金額上限リスト,2,FALSE),"対象国を選択してください")</f>
        <v>50,000円×20名</v>
      </c>
      <c r="G19" s="160"/>
      <c r="H19" s="160"/>
      <c r="I19" s="160"/>
      <c r="J19" s="160"/>
      <c r="K19" s="160"/>
      <c r="L19" s="161"/>
    </row>
    <row r="20" spans="2:12" ht="14.25">
      <c r="B20" s="42"/>
      <c r="C20" s="60">
        <f>SUM(L22,L26)</f>
        <v>1000000</v>
      </c>
      <c r="D20" s="209" t="s">
        <v>17</v>
      </c>
      <c r="E20" s="210"/>
      <c r="F20" s="210"/>
      <c r="G20" s="210"/>
      <c r="H20" s="210"/>
      <c r="I20" s="210"/>
      <c r="J20" s="210"/>
      <c r="K20" s="210"/>
      <c r="L20" s="211"/>
    </row>
    <row r="21" spans="2:12" ht="14.25">
      <c r="B21" s="42"/>
      <c r="C21" s="61">
        <f>C19-C20</f>
        <v>220000</v>
      </c>
      <c r="D21" s="62"/>
      <c r="E21" s="62"/>
      <c r="F21" s="43"/>
      <c r="G21" s="44" t="s">
        <v>15</v>
      </c>
      <c r="H21" s="63">
        <v>55000</v>
      </c>
      <c r="I21" s="45" t="s">
        <v>8</v>
      </c>
      <c r="J21" s="64">
        <v>4</v>
      </c>
      <c r="K21" s="64" t="s">
        <v>9</v>
      </c>
      <c r="L21" s="65">
        <f>H21*J21</f>
        <v>220000</v>
      </c>
    </row>
    <row r="22" spans="2:12" ht="14.25">
      <c r="B22" s="42"/>
      <c r="C22" s="66"/>
      <c r="D22" s="46"/>
      <c r="E22" s="46"/>
      <c r="F22" s="47" t="s">
        <v>18</v>
      </c>
      <c r="G22" s="47"/>
      <c r="H22" s="67">
        <v>50000</v>
      </c>
      <c r="I22" s="48" t="s">
        <v>8</v>
      </c>
      <c r="J22" s="68">
        <v>2</v>
      </c>
      <c r="K22" s="68" t="s">
        <v>9</v>
      </c>
      <c r="L22" s="69">
        <f>H22*J22</f>
        <v>100000</v>
      </c>
    </row>
    <row r="23" spans="2:12" ht="14.25">
      <c r="B23" s="42"/>
      <c r="C23" s="66"/>
      <c r="D23" s="46"/>
      <c r="E23" s="46"/>
      <c r="F23" s="49"/>
      <c r="G23" s="49"/>
      <c r="H23" s="70"/>
      <c r="I23" s="50"/>
      <c r="J23" s="71"/>
      <c r="K23" s="71"/>
      <c r="L23" s="72"/>
    </row>
    <row r="24" spans="2:12" ht="14.25">
      <c r="B24" s="42"/>
      <c r="C24" s="66"/>
      <c r="D24" s="46"/>
      <c r="E24" s="46"/>
      <c r="F24" s="49"/>
      <c r="G24" s="49"/>
      <c r="H24" s="70"/>
      <c r="I24" s="50"/>
      <c r="J24" s="71"/>
      <c r="K24" s="71"/>
      <c r="L24" s="72"/>
    </row>
    <row r="25" spans="2:13" ht="14.25">
      <c r="B25" s="42"/>
      <c r="C25" s="66"/>
      <c r="D25" s="73"/>
      <c r="E25" s="73"/>
      <c r="F25" s="51"/>
      <c r="G25" s="44" t="s">
        <v>16</v>
      </c>
      <c r="H25" s="63">
        <v>50000</v>
      </c>
      <c r="I25" s="52" t="s">
        <v>8</v>
      </c>
      <c r="J25" s="74">
        <v>20</v>
      </c>
      <c r="K25" s="74" t="s">
        <v>9</v>
      </c>
      <c r="L25" s="75">
        <f>H25*J25</f>
        <v>1000000</v>
      </c>
      <c r="M25" s="76"/>
    </row>
    <row r="26" spans="2:12" ht="14.25">
      <c r="B26" s="42"/>
      <c r="C26" s="66"/>
      <c r="D26" s="46"/>
      <c r="E26" s="46"/>
      <c r="F26" s="47" t="s">
        <v>18</v>
      </c>
      <c r="G26" s="47"/>
      <c r="H26" s="67">
        <v>50000</v>
      </c>
      <c r="I26" s="48" t="s">
        <v>8</v>
      </c>
      <c r="J26" s="68">
        <v>18</v>
      </c>
      <c r="K26" s="68" t="s">
        <v>9</v>
      </c>
      <c r="L26" s="69">
        <f>H26*J26</f>
        <v>900000</v>
      </c>
    </row>
    <row r="27" spans="2:12" ht="14.25">
      <c r="B27" s="42"/>
      <c r="C27" s="66"/>
      <c r="D27" s="46"/>
      <c r="E27" s="46"/>
      <c r="F27" s="49"/>
      <c r="G27" s="49"/>
      <c r="H27" s="70"/>
      <c r="I27" s="50"/>
      <c r="J27" s="71"/>
      <c r="K27" s="71"/>
      <c r="L27" s="72"/>
    </row>
    <row r="28" spans="2:12" ht="14.25">
      <c r="B28" s="41" t="s">
        <v>33</v>
      </c>
      <c r="C28" s="142">
        <f>SUM(L30,L33)</f>
        <v>39000</v>
      </c>
      <c r="D28" s="141" t="s">
        <v>34</v>
      </c>
      <c r="E28" s="141"/>
      <c r="F28" s="136"/>
      <c r="G28" s="136"/>
      <c r="H28" s="137"/>
      <c r="I28" s="138"/>
      <c r="J28" s="139"/>
      <c r="K28" s="139"/>
      <c r="L28" s="140"/>
    </row>
    <row r="29" spans="2:12" ht="14.25">
      <c r="B29" s="42"/>
      <c r="C29" s="61">
        <f>C28</f>
        <v>39000</v>
      </c>
      <c r="D29" s="89" t="s">
        <v>35</v>
      </c>
      <c r="E29" s="89"/>
      <c r="F29" s="49"/>
      <c r="G29" s="49"/>
      <c r="H29" s="70"/>
      <c r="I29" s="50"/>
      <c r="J29" s="71"/>
      <c r="K29" s="71"/>
      <c r="L29" s="72"/>
    </row>
    <row r="30" spans="2:12" ht="14.25">
      <c r="B30" s="42"/>
      <c r="C30" s="61"/>
      <c r="D30" s="143"/>
      <c r="E30" s="143"/>
      <c r="F30" s="144"/>
      <c r="G30" s="144"/>
      <c r="H30" s="63">
        <v>15000</v>
      </c>
      <c r="I30" s="145" t="s">
        <v>37</v>
      </c>
      <c r="J30" s="74"/>
      <c r="K30" s="74"/>
      <c r="L30" s="75">
        <f>H30</f>
        <v>15000</v>
      </c>
    </row>
    <row r="31" spans="2:12" ht="14.25">
      <c r="B31" s="42"/>
      <c r="C31" s="61"/>
      <c r="D31" s="46"/>
      <c r="E31" s="46"/>
      <c r="F31" s="49"/>
      <c r="G31" s="49"/>
      <c r="H31" s="70"/>
      <c r="I31" s="50"/>
      <c r="J31" s="71"/>
      <c r="K31" s="71"/>
      <c r="L31" s="72"/>
    </row>
    <row r="32" spans="2:12" ht="14.25">
      <c r="B32" s="42"/>
      <c r="C32" s="61"/>
      <c r="D32" s="89" t="s">
        <v>36</v>
      </c>
      <c r="E32" s="89"/>
      <c r="F32" s="49"/>
      <c r="G32" s="49"/>
      <c r="H32" s="70"/>
      <c r="I32" s="50"/>
      <c r="J32" s="71"/>
      <c r="K32" s="71"/>
      <c r="L32" s="72"/>
    </row>
    <row r="33" spans="2:12" ht="14.25">
      <c r="B33" s="42"/>
      <c r="C33" s="66"/>
      <c r="D33" s="143"/>
      <c r="E33" s="143"/>
      <c r="F33" s="144"/>
      <c r="G33" s="144"/>
      <c r="H33" s="63">
        <v>1000</v>
      </c>
      <c r="I33" s="52" t="s">
        <v>8</v>
      </c>
      <c r="J33" s="74">
        <v>24</v>
      </c>
      <c r="K33" s="74" t="s">
        <v>9</v>
      </c>
      <c r="L33" s="75">
        <f>H33*J33</f>
        <v>24000</v>
      </c>
    </row>
    <row r="34" spans="2:12" ht="15" thickBot="1">
      <c r="B34" s="130"/>
      <c r="C34" s="77"/>
      <c r="D34" s="78"/>
      <c r="E34" s="78"/>
      <c r="F34" s="54"/>
      <c r="G34" s="54"/>
      <c r="H34" s="79"/>
      <c r="I34" s="55"/>
      <c r="J34" s="80"/>
      <c r="K34" s="80"/>
      <c r="L34" s="81"/>
    </row>
    <row r="35" spans="2:12" ht="15" thickTop="1">
      <c r="B35" s="212" t="s">
        <v>14</v>
      </c>
      <c r="C35" s="82">
        <f>SUM(C19+C28)</f>
        <v>1259000</v>
      </c>
      <c r="D35" s="215"/>
      <c r="E35" s="216"/>
      <c r="F35" s="216"/>
      <c r="G35" s="216"/>
      <c r="H35" s="216"/>
      <c r="I35" s="216"/>
      <c r="J35" s="216"/>
      <c r="K35" s="216"/>
      <c r="L35" s="217"/>
    </row>
    <row r="36" spans="2:12" ht="14.25">
      <c r="B36" s="213"/>
      <c r="C36" s="83">
        <f>SUM(C20)</f>
        <v>1000000</v>
      </c>
      <c r="D36" s="218"/>
      <c r="E36" s="219"/>
      <c r="F36" s="219"/>
      <c r="G36" s="219"/>
      <c r="H36" s="219"/>
      <c r="I36" s="219"/>
      <c r="J36" s="219"/>
      <c r="K36" s="219"/>
      <c r="L36" s="220"/>
    </row>
    <row r="37" spans="2:12" ht="17.25" customHeight="1">
      <c r="B37" s="214"/>
      <c r="C37" s="84">
        <f>C35-C36</f>
        <v>259000</v>
      </c>
      <c r="D37" s="221"/>
      <c r="E37" s="222"/>
      <c r="F37" s="222"/>
      <c r="G37" s="222"/>
      <c r="H37" s="222"/>
      <c r="I37" s="222"/>
      <c r="J37" s="222"/>
      <c r="K37" s="222"/>
      <c r="L37" s="223"/>
    </row>
    <row r="38" ht="14.25"/>
    <row r="39" spans="2:5" ht="18">
      <c r="B39" s="85" t="s">
        <v>24</v>
      </c>
      <c r="D39" s="89"/>
      <c r="E39" s="89"/>
    </row>
    <row r="40" spans="2:12" ht="14.25">
      <c r="B40" s="234"/>
      <c r="C40" s="235"/>
      <c r="D40" s="235"/>
      <c r="E40" s="235"/>
      <c r="F40" s="235"/>
      <c r="G40" s="235"/>
      <c r="H40" s="235"/>
      <c r="I40" s="235"/>
      <c r="J40" s="235"/>
      <c r="K40" s="235"/>
      <c r="L40" s="236"/>
    </row>
    <row r="41" spans="2:12" ht="12.75">
      <c r="B41" s="237"/>
      <c r="C41" s="238"/>
      <c r="D41" s="238"/>
      <c r="E41" s="238"/>
      <c r="F41" s="238"/>
      <c r="G41" s="238"/>
      <c r="H41" s="238"/>
      <c r="I41" s="238"/>
      <c r="J41" s="238"/>
      <c r="K41" s="238"/>
      <c r="L41" s="239"/>
    </row>
    <row r="42" spans="2:12" ht="12.75">
      <c r="B42" s="237"/>
      <c r="C42" s="238"/>
      <c r="D42" s="238"/>
      <c r="E42" s="238"/>
      <c r="F42" s="238"/>
      <c r="G42" s="238"/>
      <c r="H42" s="238"/>
      <c r="I42" s="238"/>
      <c r="J42" s="238"/>
      <c r="K42" s="238"/>
      <c r="L42" s="239"/>
    </row>
    <row r="43" spans="2:12" ht="12.75">
      <c r="B43" s="237"/>
      <c r="C43" s="238"/>
      <c r="D43" s="238"/>
      <c r="E43" s="238"/>
      <c r="F43" s="238"/>
      <c r="G43" s="238"/>
      <c r="H43" s="238"/>
      <c r="I43" s="238"/>
      <c r="J43" s="238"/>
      <c r="K43" s="238"/>
      <c r="L43" s="239"/>
    </row>
    <row r="44" spans="2:12" ht="12.75">
      <c r="B44" s="237"/>
      <c r="C44" s="238"/>
      <c r="D44" s="238"/>
      <c r="E44" s="238"/>
      <c r="F44" s="238"/>
      <c r="G44" s="238"/>
      <c r="H44" s="238"/>
      <c r="I44" s="238"/>
      <c r="J44" s="238"/>
      <c r="K44" s="238"/>
      <c r="L44" s="239"/>
    </row>
    <row r="45" spans="2:12" ht="12.75">
      <c r="B45" s="237"/>
      <c r="C45" s="238"/>
      <c r="D45" s="238"/>
      <c r="E45" s="238"/>
      <c r="F45" s="238"/>
      <c r="G45" s="238"/>
      <c r="H45" s="238"/>
      <c r="I45" s="238"/>
      <c r="J45" s="238"/>
      <c r="K45" s="238"/>
      <c r="L45" s="239"/>
    </row>
    <row r="46" spans="2:12" ht="12.75">
      <c r="B46" s="240"/>
      <c r="C46" s="241"/>
      <c r="D46" s="241"/>
      <c r="E46" s="241"/>
      <c r="F46" s="241"/>
      <c r="G46" s="241"/>
      <c r="H46" s="241"/>
      <c r="I46" s="241"/>
      <c r="J46" s="241"/>
      <c r="K46" s="241"/>
      <c r="L46" s="242"/>
    </row>
  </sheetData>
  <sheetProtection/>
  <mergeCells count="19">
    <mergeCell ref="C4:F4"/>
    <mergeCell ref="B40:L46"/>
    <mergeCell ref="D9:L9"/>
    <mergeCell ref="D10:L10"/>
    <mergeCell ref="D11:L11"/>
    <mergeCell ref="D12:L12"/>
    <mergeCell ref="D18:F18"/>
    <mergeCell ref="C17:C18"/>
    <mergeCell ref="B17:B18"/>
    <mergeCell ref="B1:L1"/>
    <mergeCell ref="B2:L2"/>
    <mergeCell ref="B6:L6"/>
    <mergeCell ref="D20:L20"/>
    <mergeCell ref="B35:B37"/>
    <mergeCell ref="D35:L37"/>
    <mergeCell ref="J18:K18"/>
    <mergeCell ref="D17:L17"/>
    <mergeCell ref="G4:H4"/>
    <mergeCell ref="I4:L4"/>
  </mergeCells>
  <conditionalFormatting sqref="F19">
    <cfRule type="cellIs" priority="1" dxfId="14" operator="equal" stopIfTrue="1">
      <formula>"対象国を選択してください"</formula>
    </cfRule>
  </conditionalFormatting>
  <dataValidations count="1">
    <dataValidation type="list" showInputMessage="1" showErrorMessage="1" sqref="I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tabSelected="1" view="pageBreakPreview" zoomScale="85" zoomScaleNormal="70" zoomScaleSheetLayoutView="85" zoomScalePageLayoutView="40" workbookViewId="0" topLeftCell="A28">
      <selection activeCell="F23" sqref="F23"/>
    </sheetView>
  </sheetViews>
  <sheetFormatPr defaultColWidth="9.00390625" defaultRowHeight="15"/>
  <cols>
    <col min="1" max="1" width="2.421875" style="56" customWidth="1"/>
    <col min="2" max="2" width="17.421875" style="1" bestFit="1" customWidth="1"/>
    <col min="3" max="3" width="31.421875" style="56" customWidth="1"/>
    <col min="4" max="4" width="18.421875" style="56" bestFit="1" customWidth="1"/>
    <col min="5" max="5" width="7.28125" style="56" bestFit="1" customWidth="1"/>
    <col min="6" max="6" width="21.28125" style="3" customWidth="1"/>
    <col min="7" max="7" width="7.421875" style="3" bestFit="1" customWidth="1"/>
    <col min="8" max="8" width="11.421875" style="56" bestFit="1" customWidth="1"/>
    <col min="9" max="9" width="6.00390625" style="56" bestFit="1" customWidth="1"/>
    <col min="10" max="10" width="4.00390625" style="56" bestFit="1" customWidth="1"/>
    <col min="11" max="11" width="6.57421875" style="56" customWidth="1"/>
    <col min="12" max="12" width="12.00390625" style="56" bestFit="1" customWidth="1"/>
    <col min="13" max="13" width="2.57421875" style="56" customWidth="1"/>
    <col min="14" max="16384" width="9.00390625" style="56" customWidth="1"/>
  </cols>
  <sheetData>
    <row r="1" spans="2:12" ht="14.25">
      <c r="B1" s="206" t="s">
        <v>51</v>
      </c>
      <c r="C1" s="206"/>
      <c r="D1" s="206"/>
      <c r="E1" s="206"/>
      <c r="F1" s="206"/>
      <c r="G1" s="206"/>
      <c r="H1" s="206"/>
      <c r="I1" s="206"/>
      <c r="J1" s="206"/>
      <c r="K1" s="206"/>
      <c r="L1" s="206"/>
    </row>
    <row r="2" spans="2:12" ht="14.25">
      <c r="B2" s="206" t="s">
        <v>81</v>
      </c>
      <c r="C2" s="206"/>
      <c r="D2" s="206"/>
      <c r="E2" s="206"/>
      <c r="F2" s="206"/>
      <c r="G2" s="206"/>
      <c r="H2" s="206"/>
      <c r="I2" s="206"/>
      <c r="J2" s="206"/>
      <c r="K2" s="206"/>
      <c r="L2" s="206"/>
    </row>
    <row r="3" spans="2:12" ht="14.25">
      <c r="B3" s="163"/>
      <c r="C3" s="163"/>
      <c r="D3" s="163"/>
      <c r="E3" s="163"/>
      <c r="F3" s="163"/>
      <c r="G3" s="163"/>
      <c r="H3" s="163"/>
      <c r="I3" s="163"/>
      <c r="J3" s="163"/>
      <c r="K3" s="163"/>
      <c r="L3" s="163"/>
    </row>
    <row r="4" spans="2:12" s="177" customFormat="1" ht="30.75" customHeight="1">
      <c r="B4" s="205" t="s">
        <v>47</v>
      </c>
      <c r="C4" s="231" t="s">
        <v>21</v>
      </c>
      <c r="D4" s="232"/>
      <c r="E4" s="232"/>
      <c r="F4" s="233"/>
      <c r="G4" s="226" t="s">
        <v>52</v>
      </c>
      <c r="H4" s="227"/>
      <c r="I4" s="228"/>
      <c r="J4" s="229"/>
      <c r="K4" s="229"/>
      <c r="L4" s="230"/>
    </row>
    <row r="5" spans="2:12" s="175" customFormat="1" ht="14.25">
      <c r="B5" s="201" t="s">
        <v>79</v>
      </c>
      <c r="C5" s="174"/>
      <c r="D5" s="176"/>
      <c r="E5" s="176"/>
      <c r="F5" s="162"/>
      <c r="G5" s="162"/>
      <c r="H5" s="162"/>
      <c r="I5" s="162"/>
      <c r="J5" s="162"/>
      <c r="K5" s="162"/>
      <c r="L5" s="162"/>
    </row>
    <row r="6" spans="2:12" ht="26.25">
      <c r="B6" s="207" t="s">
        <v>31</v>
      </c>
      <c r="C6" s="208"/>
      <c r="D6" s="208"/>
      <c r="E6" s="208"/>
      <c r="F6" s="208"/>
      <c r="G6" s="208"/>
      <c r="H6" s="208"/>
      <c r="I6" s="208"/>
      <c r="J6" s="208"/>
      <c r="K6" s="208"/>
      <c r="L6" s="208"/>
    </row>
    <row r="7" ht="14.25"/>
    <row r="8" ht="18">
      <c r="B8" s="85" t="s">
        <v>22</v>
      </c>
    </row>
    <row r="9" spans="2:12" ht="14.25">
      <c r="B9" s="159" t="s">
        <v>0</v>
      </c>
      <c r="C9" s="159" t="s">
        <v>1</v>
      </c>
      <c r="D9" s="243" t="s">
        <v>7</v>
      </c>
      <c r="E9" s="244"/>
      <c r="F9" s="244"/>
      <c r="G9" s="244"/>
      <c r="H9" s="244"/>
      <c r="I9" s="244"/>
      <c r="J9" s="244"/>
      <c r="K9" s="244"/>
      <c r="L9" s="245"/>
    </row>
    <row r="10" spans="2:12" ht="14.25">
      <c r="B10" s="38" t="s">
        <v>5</v>
      </c>
      <c r="C10" s="57">
        <f>C36</f>
        <v>0</v>
      </c>
      <c r="D10" s="246" t="s">
        <v>80</v>
      </c>
      <c r="E10" s="247"/>
      <c r="F10" s="247"/>
      <c r="G10" s="247"/>
      <c r="H10" s="247"/>
      <c r="I10" s="247"/>
      <c r="J10" s="247"/>
      <c r="K10" s="247"/>
      <c r="L10" s="248"/>
    </row>
    <row r="11" spans="2:12" ht="15" thickBot="1">
      <c r="B11" s="39" t="s">
        <v>6</v>
      </c>
      <c r="C11" s="58">
        <f>C37</f>
        <v>0</v>
      </c>
      <c r="D11" s="284" t="s">
        <v>82</v>
      </c>
      <c r="E11" s="285"/>
      <c r="F11" s="285"/>
      <c r="G11" s="285"/>
      <c r="H11" s="285"/>
      <c r="I11" s="285"/>
      <c r="J11" s="285"/>
      <c r="K11" s="285"/>
      <c r="L11" s="286"/>
    </row>
    <row r="12" spans="2:12" ht="15" thickTop="1">
      <c r="B12" s="40" t="s">
        <v>14</v>
      </c>
      <c r="C12" s="59">
        <f>SUM(C35)</f>
        <v>0</v>
      </c>
      <c r="D12" s="252"/>
      <c r="E12" s="253"/>
      <c r="F12" s="253"/>
      <c r="G12" s="253"/>
      <c r="H12" s="253"/>
      <c r="I12" s="253"/>
      <c r="J12" s="253"/>
      <c r="K12" s="253"/>
      <c r="L12" s="254"/>
    </row>
    <row r="13" ht="14.25"/>
    <row r="14" ht="14.25"/>
    <row r="15" ht="14.25"/>
    <row r="16" spans="2:12" ht="18">
      <c r="B16" s="85" t="s">
        <v>23</v>
      </c>
      <c r="C16" s="56" t="s">
        <v>45</v>
      </c>
      <c r="F16" s="156"/>
      <c r="G16" s="156"/>
      <c r="H16" s="155"/>
      <c r="I16" s="155"/>
      <c r="J16" s="155"/>
      <c r="K16" s="155"/>
      <c r="L16" s="156"/>
    </row>
    <row r="17" spans="2:12" ht="14.25">
      <c r="B17" s="225" t="s">
        <v>0</v>
      </c>
      <c r="C17" s="225" t="s">
        <v>1</v>
      </c>
      <c r="D17" s="225" t="s">
        <v>46</v>
      </c>
      <c r="E17" s="225"/>
      <c r="F17" s="225"/>
      <c r="G17" s="225"/>
      <c r="H17" s="225"/>
      <c r="I17" s="225"/>
      <c r="J17" s="225"/>
      <c r="K17" s="225"/>
      <c r="L17" s="225"/>
    </row>
    <row r="18" spans="2:12" ht="14.25">
      <c r="B18" s="225"/>
      <c r="C18" s="225"/>
      <c r="D18" s="244" t="s">
        <v>7</v>
      </c>
      <c r="E18" s="244"/>
      <c r="F18" s="244"/>
      <c r="G18" s="164"/>
      <c r="H18" s="158" t="s">
        <v>2</v>
      </c>
      <c r="I18" s="154"/>
      <c r="J18" s="224" t="s">
        <v>3</v>
      </c>
      <c r="K18" s="224"/>
      <c r="L18" s="165" t="s">
        <v>4</v>
      </c>
    </row>
    <row r="19" spans="2:12" ht="14.25">
      <c r="B19" s="41" t="s">
        <v>26</v>
      </c>
      <c r="C19" s="88">
        <f>SUM(L21,L25)</f>
        <v>0</v>
      </c>
      <c r="D19" s="178" t="s">
        <v>60</v>
      </c>
      <c r="E19" s="173" t="s">
        <v>71</v>
      </c>
      <c r="F19" s="180" t="str">
        <f>IF(COUNTIF(国名,$I$4)&gt;0,VLOOKUP($I$4,金額上限リスト,2,FALSE),"対象国を選択してください")</f>
        <v>対象国を選択してください</v>
      </c>
      <c r="G19" s="166"/>
      <c r="H19" s="166"/>
      <c r="I19" s="166"/>
      <c r="J19" s="166"/>
      <c r="K19" s="166"/>
      <c r="L19" s="167"/>
    </row>
    <row r="20" spans="2:12" ht="14.25">
      <c r="B20" s="42"/>
      <c r="C20" s="60">
        <f>SUM(L22,L26)</f>
        <v>0</v>
      </c>
      <c r="D20" s="209" t="s">
        <v>17</v>
      </c>
      <c r="E20" s="210"/>
      <c r="F20" s="210"/>
      <c r="G20" s="210"/>
      <c r="H20" s="210"/>
      <c r="I20" s="210"/>
      <c r="J20" s="210"/>
      <c r="K20" s="210"/>
      <c r="L20" s="211"/>
    </row>
    <row r="21" spans="2:12" ht="14.25">
      <c r="B21" s="42"/>
      <c r="C21" s="61">
        <f>C19-C20</f>
        <v>0</v>
      </c>
      <c r="D21" s="62"/>
      <c r="E21" s="62"/>
      <c r="F21" s="43"/>
      <c r="G21" s="44" t="s">
        <v>15</v>
      </c>
      <c r="H21" s="63">
        <v>0</v>
      </c>
      <c r="I21" s="45" t="s">
        <v>8</v>
      </c>
      <c r="J21" s="64">
        <v>0</v>
      </c>
      <c r="K21" s="64" t="s">
        <v>9</v>
      </c>
      <c r="L21" s="65">
        <f>H21*J21</f>
        <v>0</v>
      </c>
    </row>
    <row r="22" spans="2:12" ht="14.25">
      <c r="B22" s="42"/>
      <c r="C22" s="66"/>
      <c r="D22" s="46"/>
      <c r="E22" s="46"/>
      <c r="F22" s="47" t="s">
        <v>18</v>
      </c>
      <c r="G22" s="47"/>
      <c r="H22" s="67">
        <v>0</v>
      </c>
      <c r="I22" s="48" t="s">
        <v>8</v>
      </c>
      <c r="J22" s="68">
        <v>0</v>
      </c>
      <c r="K22" s="68" t="s">
        <v>9</v>
      </c>
      <c r="L22" s="69">
        <f>H22*J22</f>
        <v>0</v>
      </c>
    </row>
    <row r="23" spans="2:12" ht="14.25">
      <c r="B23" s="42"/>
      <c r="C23" s="66"/>
      <c r="D23" s="46"/>
      <c r="E23" s="46"/>
      <c r="F23" s="49"/>
      <c r="G23" s="49"/>
      <c r="H23" s="70"/>
      <c r="I23" s="50"/>
      <c r="J23" s="71"/>
      <c r="K23" s="71"/>
      <c r="L23" s="72"/>
    </row>
    <row r="24" spans="2:12" ht="14.25">
      <c r="B24" s="42"/>
      <c r="C24" s="66"/>
      <c r="D24" s="46"/>
      <c r="E24" s="46"/>
      <c r="F24" s="49"/>
      <c r="G24" s="49"/>
      <c r="H24" s="70"/>
      <c r="I24" s="50"/>
      <c r="J24" s="71"/>
      <c r="K24" s="71"/>
      <c r="L24" s="72"/>
    </row>
    <row r="25" spans="2:13" ht="14.25">
      <c r="B25" s="42"/>
      <c r="C25" s="66"/>
      <c r="D25" s="73"/>
      <c r="E25" s="73"/>
      <c r="F25" s="51"/>
      <c r="G25" s="44" t="s">
        <v>16</v>
      </c>
      <c r="H25" s="63">
        <v>0</v>
      </c>
      <c r="I25" s="52" t="s">
        <v>8</v>
      </c>
      <c r="J25" s="74">
        <v>0</v>
      </c>
      <c r="K25" s="74" t="s">
        <v>9</v>
      </c>
      <c r="L25" s="75">
        <f>H25*J25</f>
        <v>0</v>
      </c>
      <c r="M25" s="76"/>
    </row>
    <row r="26" spans="2:12" ht="14.25">
      <c r="B26" s="42"/>
      <c r="C26" s="66"/>
      <c r="D26" s="46"/>
      <c r="E26" s="46"/>
      <c r="F26" s="47" t="s">
        <v>18</v>
      </c>
      <c r="G26" s="47"/>
      <c r="H26" s="67">
        <v>0</v>
      </c>
      <c r="I26" s="48" t="s">
        <v>8</v>
      </c>
      <c r="J26" s="68">
        <v>0</v>
      </c>
      <c r="K26" s="68" t="s">
        <v>9</v>
      </c>
      <c r="L26" s="69">
        <f>H26*J26</f>
        <v>0</v>
      </c>
    </row>
    <row r="27" spans="2:12" ht="14.25">
      <c r="B27" s="42"/>
      <c r="C27" s="66"/>
      <c r="D27" s="46"/>
      <c r="E27" s="46"/>
      <c r="F27" s="49"/>
      <c r="G27" s="49"/>
      <c r="H27" s="70"/>
      <c r="I27" s="50"/>
      <c r="J27" s="71"/>
      <c r="K27" s="71"/>
      <c r="L27" s="72"/>
    </row>
    <row r="28" spans="2:12" ht="15">
      <c r="B28" s="12" t="s">
        <v>33</v>
      </c>
      <c r="C28" s="142">
        <f>SUM(L30,L33)</f>
        <v>0</v>
      </c>
      <c r="D28" s="152" t="s">
        <v>34</v>
      </c>
      <c r="E28" s="152"/>
      <c r="F28" s="136"/>
      <c r="G28" s="136"/>
      <c r="H28" s="137"/>
      <c r="I28" s="138"/>
      <c r="J28" s="139"/>
      <c r="K28" s="139"/>
      <c r="L28" s="140"/>
    </row>
    <row r="29" spans="2:12" ht="14.25">
      <c r="B29" s="42"/>
      <c r="C29" s="61">
        <f>C28</f>
        <v>0</v>
      </c>
      <c r="D29" s="89"/>
      <c r="E29" s="89"/>
      <c r="F29" s="49"/>
      <c r="G29" s="49"/>
      <c r="H29" s="70"/>
      <c r="I29" s="50"/>
      <c r="J29" s="71"/>
      <c r="K29" s="71"/>
      <c r="L29" s="72"/>
    </row>
    <row r="30" spans="2:12" ht="14.25">
      <c r="B30" s="42"/>
      <c r="C30" s="61"/>
      <c r="D30" s="143"/>
      <c r="E30" s="143"/>
      <c r="F30" s="144"/>
      <c r="G30" s="144"/>
      <c r="H30" s="63">
        <v>0</v>
      </c>
      <c r="I30" s="52" t="s">
        <v>8</v>
      </c>
      <c r="J30" s="74">
        <v>0</v>
      </c>
      <c r="K30" s="74" t="s">
        <v>9</v>
      </c>
      <c r="L30" s="75">
        <f>H30*J30</f>
        <v>0</v>
      </c>
    </row>
    <row r="31" spans="2:12" ht="14.25">
      <c r="B31" s="42"/>
      <c r="C31" s="61"/>
      <c r="D31" s="46"/>
      <c r="E31" s="46"/>
      <c r="F31" s="49"/>
      <c r="G31" s="49"/>
      <c r="H31" s="70"/>
      <c r="I31" s="50"/>
      <c r="J31" s="71"/>
      <c r="K31" s="71"/>
      <c r="L31" s="72"/>
    </row>
    <row r="32" spans="2:12" ht="14.25">
      <c r="B32" s="42"/>
      <c r="C32" s="61"/>
      <c r="D32" s="89"/>
      <c r="E32" s="89"/>
      <c r="F32" s="49"/>
      <c r="G32" s="49"/>
      <c r="H32" s="70"/>
      <c r="I32" s="50"/>
      <c r="J32" s="71"/>
      <c r="K32" s="71"/>
      <c r="L32" s="72"/>
    </row>
    <row r="33" spans="2:12" ht="14.25">
      <c r="B33" s="42"/>
      <c r="C33" s="66"/>
      <c r="D33" s="143"/>
      <c r="E33" s="143"/>
      <c r="F33" s="144"/>
      <c r="G33" s="144"/>
      <c r="H33" s="63">
        <v>0</v>
      </c>
      <c r="I33" s="52" t="s">
        <v>8</v>
      </c>
      <c r="J33" s="74">
        <v>0</v>
      </c>
      <c r="K33" s="74" t="s">
        <v>9</v>
      </c>
      <c r="L33" s="75">
        <f>H33*J33</f>
        <v>0</v>
      </c>
    </row>
    <row r="34" spans="2:12" ht="15" thickBot="1">
      <c r="B34" s="53"/>
      <c r="C34" s="77"/>
      <c r="D34" s="78"/>
      <c r="E34" s="78"/>
      <c r="F34" s="54"/>
      <c r="G34" s="54"/>
      <c r="H34" s="79"/>
      <c r="I34" s="55"/>
      <c r="J34" s="80"/>
      <c r="K34" s="80"/>
      <c r="L34" s="81"/>
    </row>
    <row r="35" spans="2:12" ht="15" thickTop="1">
      <c r="B35" s="212" t="s">
        <v>14</v>
      </c>
      <c r="C35" s="82">
        <f>SUM(C19+C28)</f>
        <v>0</v>
      </c>
      <c r="D35" s="215"/>
      <c r="E35" s="216"/>
      <c r="F35" s="216"/>
      <c r="G35" s="216"/>
      <c r="H35" s="216"/>
      <c r="I35" s="216"/>
      <c r="J35" s="216"/>
      <c r="K35" s="216"/>
      <c r="L35" s="217"/>
    </row>
    <row r="36" spans="2:12" ht="14.25">
      <c r="B36" s="213"/>
      <c r="C36" s="83">
        <f>SUM(C20)</f>
        <v>0</v>
      </c>
      <c r="D36" s="218"/>
      <c r="E36" s="219"/>
      <c r="F36" s="219"/>
      <c r="G36" s="219"/>
      <c r="H36" s="219"/>
      <c r="I36" s="219"/>
      <c r="J36" s="219"/>
      <c r="K36" s="219"/>
      <c r="L36" s="220"/>
    </row>
    <row r="37" spans="2:12" ht="17.25" customHeight="1">
      <c r="B37" s="214"/>
      <c r="C37" s="84">
        <f>C35-C36</f>
        <v>0</v>
      </c>
      <c r="D37" s="221"/>
      <c r="E37" s="222"/>
      <c r="F37" s="222"/>
      <c r="G37" s="222"/>
      <c r="H37" s="222"/>
      <c r="I37" s="222"/>
      <c r="J37" s="222"/>
      <c r="K37" s="222"/>
      <c r="L37" s="223"/>
    </row>
    <row r="38" ht="14.25"/>
    <row r="39" spans="2:5" ht="18">
      <c r="B39" s="85" t="s">
        <v>24</v>
      </c>
      <c r="D39" s="89"/>
      <c r="E39" s="89"/>
    </row>
    <row r="40" spans="2:12" ht="14.25">
      <c r="B40" s="234"/>
      <c r="C40" s="235"/>
      <c r="D40" s="235"/>
      <c r="E40" s="235"/>
      <c r="F40" s="235"/>
      <c r="G40" s="235"/>
      <c r="H40" s="235"/>
      <c r="I40" s="235"/>
      <c r="J40" s="235"/>
      <c r="K40" s="235"/>
      <c r="L40" s="236"/>
    </row>
    <row r="41" spans="2:12" ht="12.75">
      <c r="B41" s="237"/>
      <c r="C41" s="238"/>
      <c r="D41" s="238"/>
      <c r="E41" s="238"/>
      <c r="F41" s="238"/>
      <c r="G41" s="238"/>
      <c r="H41" s="238"/>
      <c r="I41" s="238"/>
      <c r="J41" s="238"/>
      <c r="K41" s="238"/>
      <c r="L41" s="239"/>
    </row>
    <row r="42" spans="2:12" ht="12.75">
      <c r="B42" s="237"/>
      <c r="C42" s="238"/>
      <c r="D42" s="238"/>
      <c r="E42" s="238"/>
      <c r="F42" s="238"/>
      <c r="G42" s="238"/>
      <c r="H42" s="238"/>
      <c r="I42" s="238"/>
      <c r="J42" s="238"/>
      <c r="K42" s="238"/>
      <c r="L42" s="239"/>
    </row>
    <row r="43" spans="2:12" ht="12.75">
      <c r="B43" s="237"/>
      <c r="C43" s="238"/>
      <c r="D43" s="238"/>
      <c r="E43" s="238"/>
      <c r="F43" s="238"/>
      <c r="G43" s="238"/>
      <c r="H43" s="238"/>
      <c r="I43" s="238"/>
      <c r="J43" s="238"/>
      <c r="K43" s="238"/>
      <c r="L43" s="239"/>
    </row>
    <row r="44" spans="2:12" ht="12.75">
      <c r="B44" s="237"/>
      <c r="C44" s="238"/>
      <c r="D44" s="238"/>
      <c r="E44" s="238"/>
      <c r="F44" s="238"/>
      <c r="G44" s="238"/>
      <c r="H44" s="238"/>
      <c r="I44" s="238"/>
      <c r="J44" s="238"/>
      <c r="K44" s="238"/>
      <c r="L44" s="239"/>
    </row>
    <row r="45" spans="2:12" ht="12.75">
      <c r="B45" s="237"/>
      <c r="C45" s="238"/>
      <c r="D45" s="238"/>
      <c r="E45" s="238"/>
      <c r="F45" s="238"/>
      <c r="G45" s="238"/>
      <c r="H45" s="238"/>
      <c r="I45" s="238"/>
      <c r="J45" s="238"/>
      <c r="K45" s="238"/>
      <c r="L45" s="239"/>
    </row>
    <row r="46" spans="2:12" ht="12.75">
      <c r="B46" s="240"/>
      <c r="C46" s="241"/>
      <c r="D46" s="241"/>
      <c r="E46" s="241"/>
      <c r="F46" s="241"/>
      <c r="G46" s="241"/>
      <c r="H46" s="241"/>
      <c r="I46" s="241"/>
      <c r="J46" s="241"/>
      <c r="K46" s="241"/>
      <c r="L46" s="242"/>
    </row>
  </sheetData>
  <sheetProtection/>
  <mergeCells count="19">
    <mergeCell ref="B40:L46"/>
    <mergeCell ref="D10:L10"/>
    <mergeCell ref="D11:L11"/>
    <mergeCell ref="D12:L12"/>
    <mergeCell ref="B17:B18"/>
    <mergeCell ref="C17:C18"/>
    <mergeCell ref="D17:L17"/>
    <mergeCell ref="D18:F18"/>
    <mergeCell ref="J18:K18"/>
    <mergeCell ref="B1:L1"/>
    <mergeCell ref="B35:B37"/>
    <mergeCell ref="D35:L37"/>
    <mergeCell ref="D20:L20"/>
    <mergeCell ref="B6:L6"/>
    <mergeCell ref="B2:L2"/>
    <mergeCell ref="D9:L9"/>
    <mergeCell ref="C4:F4"/>
    <mergeCell ref="G4:H4"/>
    <mergeCell ref="I4:L4"/>
  </mergeCells>
  <conditionalFormatting sqref="F19">
    <cfRule type="cellIs" priority="1" dxfId="14" operator="equal" stopIfTrue="1">
      <formula>"対象国を選択してください"</formula>
    </cfRule>
  </conditionalFormatting>
  <dataValidations count="1">
    <dataValidation type="list" showInputMessage="1" showErrorMessage="1" sqref="I4:L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60"/>
  <sheetViews>
    <sheetView view="pageBreakPreview" zoomScale="85" zoomScaleNormal="70" zoomScaleSheetLayoutView="85" zoomScalePageLayoutView="40" workbookViewId="0" topLeftCell="A1">
      <selection activeCell="D15" sqref="D15"/>
    </sheetView>
  </sheetViews>
  <sheetFormatPr defaultColWidth="9.00390625" defaultRowHeight="15"/>
  <cols>
    <col min="1" max="1" width="2.421875" style="2" customWidth="1"/>
    <col min="2" max="2" width="18.421875" style="132" customWidth="1"/>
    <col min="3" max="3" width="35.7109375" style="2" customWidth="1"/>
    <col min="4" max="4" width="28.57421875" style="2" bestFit="1" customWidth="1"/>
    <col min="5" max="5" width="7.421875" style="3" customWidth="1"/>
    <col min="6" max="6" width="22.421875" style="3" customWidth="1"/>
    <col min="7" max="7" width="15.00390625" style="2" customWidth="1"/>
    <col min="8" max="8" width="6.00390625" style="2" bestFit="1" customWidth="1"/>
    <col min="9" max="9" width="4.140625" style="2" bestFit="1" customWidth="1"/>
    <col min="10" max="10" width="6.421875" style="2" bestFit="1"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6" customFormat="1" ht="14.25">
      <c r="B1" s="206" t="s">
        <v>51</v>
      </c>
      <c r="C1" s="206"/>
      <c r="D1" s="206"/>
      <c r="E1" s="206"/>
      <c r="F1" s="206"/>
      <c r="G1" s="206"/>
      <c r="H1" s="206"/>
      <c r="I1" s="206"/>
      <c r="J1" s="206"/>
      <c r="K1" s="206"/>
      <c r="L1" s="206"/>
      <c r="M1" s="206"/>
    </row>
    <row r="2" spans="2:13" s="56" customFormat="1" ht="14.25">
      <c r="B2" s="206" t="s">
        <v>81</v>
      </c>
      <c r="C2" s="206"/>
      <c r="D2" s="206"/>
      <c r="E2" s="206"/>
      <c r="F2" s="206"/>
      <c r="G2" s="206"/>
      <c r="H2" s="206"/>
      <c r="I2" s="206"/>
      <c r="J2" s="206"/>
      <c r="K2" s="206"/>
      <c r="L2" s="206"/>
      <c r="M2" s="206"/>
    </row>
    <row r="3" spans="2:13" s="56" customFormat="1" ht="14.25">
      <c r="B3" s="133"/>
      <c r="C3" s="133"/>
      <c r="D3" s="133"/>
      <c r="E3" s="133"/>
      <c r="F3" s="133"/>
      <c r="G3" s="133"/>
      <c r="H3" s="133"/>
      <c r="I3" s="133"/>
      <c r="J3" s="133"/>
      <c r="K3" s="133"/>
      <c r="L3" s="133"/>
      <c r="M3" s="133"/>
    </row>
    <row r="4" spans="2:13" s="56" customFormat="1" ht="24" customHeight="1">
      <c r="B4" s="202" t="s">
        <v>47</v>
      </c>
      <c r="C4" s="231" t="s">
        <v>25</v>
      </c>
      <c r="D4" s="232"/>
      <c r="E4" s="232"/>
      <c r="F4" s="232"/>
      <c r="G4" s="233"/>
      <c r="H4" s="226" t="s">
        <v>52</v>
      </c>
      <c r="I4" s="258"/>
      <c r="J4" s="258"/>
      <c r="K4" s="228" t="s">
        <v>53</v>
      </c>
      <c r="L4" s="229"/>
      <c r="M4" s="230"/>
    </row>
    <row r="5" s="56" customFormat="1" ht="14.25">
      <c r="B5" s="56" t="s">
        <v>79</v>
      </c>
    </row>
    <row r="6" spans="2:13" s="56" customFormat="1" ht="26.25">
      <c r="B6" s="207" t="s">
        <v>38</v>
      </c>
      <c r="C6" s="208"/>
      <c r="D6" s="208"/>
      <c r="E6" s="208"/>
      <c r="F6" s="208"/>
      <c r="G6" s="208"/>
      <c r="H6" s="208"/>
      <c r="I6" s="208"/>
      <c r="J6" s="208"/>
      <c r="K6" s="208"/>
      <c r="L6" s="208"/>
      <c r="M6" s="208"/>
    </row>
    <row r="7" spans="2:6" s="56" customFormat="1" ht="18">
      <c r="B7" s="85" t="s">
        <v>22</v>
      </c>
      <c r="E7" s="3"/>
      <c r="F7" s="3"/>
    </row>
    <row r="8" spans="2:13" s="56" customFormat="1" ht="14.25">
      <c r="B8" s="86" t="s">
        <v>0</v>
      </c>
      <c r="C8" s="86" t="s">
        <v>1</v>
      </c>
      <c r="D8" s="243" t="s">
        <v>7</v>
      </c>
      <c r="E8" s="244"/>
      <c r="F8" s="244"/>
      <c r="G8" s="244"/>
      <c r="H8" s="244"/>
      <c r="I8" s="244"/>
      <c r="J8" s="244"/>
      <c r="K8" s="244"/>
      <c r="L8" s="244"/>
      <c r="M8" s="245"/>
    </row>
    <row r="9" spans="2:13" ht="15.75">
      <c r="B9" s="7" t="s">
        <v>5</v>
      </c>
      <c r="C9" s="8">
        <f>C52</f>
        <v>1428000</v>
      </c>
      <c r="D9" s="259" t="s">
        <v>80</v>
      </c>
      <c r="E9" s="260"/>
      <c r="F9" s="260"/>
      <c r="G9" s="260"/>
      <c r="H9" s="260"/>
      <c r="I9" s="260"/>
      <c r="J9" s="260"/>
      <c r="K9" s="260"/>
      <c r="L9" s="260"/>
      <c r="M9" s="261"/>
    </row>
    <row r="10" spans="2:15" ht="16.5" thickBot="1">
      <c r="B10" s="9" t="s">
        <v>6</v>
      </c>
      <c r="C10" s="10">
        <f>C53</f>
        <v>554000</v>
      </c>
      <c r="D10" s="255" t="s">
        <v>48</v>
      </c>
      <c r="E10" s="256"/>
      <c r="F10" s="256"/>
      <c r="G10" s="256"/>
      <c r="H10" s="256"/>
      <c r="I10" s="256"/>
      <c r="J10" s="256"/>
      <c r="K10" s="256"/>
      <c r="L10" s="256"/>
      <c r="M10" s="257"/>
      <c r="O10" s="132"/>
    </row>
    <row r="11" spans="2:13" ht="16.5" thickTop="1">
      <c r="B11" s="90" t="s">
        <v>14</v>
      </c>
      <c r="C11" s="11">
        <f>C9+C10</f>
        <v>1982000</v>
      </c>
      <c r="D11" s="262"/>
      <c r="E11" s="263"/>
      <c r="F11" s="263"/>
      <c r="G11" s="263"/>
      <c r="H11" s="263"/>
      <c r="I11" s="263"/>
      <c r="J11" s="263"/>
      <c r="K11" s="263"/>
      <c r="L11" s="263"/>
      <c r="M11" s="264"/>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12" s="56" customFormat="1" ht="18">
      <c r="B15" s="85" t="s">
        <v>23</v>
      </c>
      <c r="C15" s="56" t="s">
        <v>45</v>
      </c>
      <c r="E15" s="3"/>
      <c r="F15" s="3"/>
      <c r="G15" s="157"/>
      <c r="H15" s="157"/>
      <c r="I15" s="157"/>
      <c r="J15" s="157"/>
      <c r="K15" s="157"/>
      <c r="L15" s="157"/>
    </row>
    <row r="16" spans="2:13" s="56" customFormat="1" ht="14.25">
      <c r="B16" s="225" t="s">
        <v>0</v>
      </c>
      <c r="C16" s="225" t="s">
        <v>1</v>
      </c>
      <c r="D16" s="277" t="s">
        <v>46</v>
      </c>
      <c r="E16" s="277"/>
      <c r="F16" s="277"/>
      <c r="G16" s="278"/>
      <c r="H16" s="278"/>
      <c r="I16" s="278"/>
      <c r="J16" s="278"/>
      <c r="K16" s="278"/>
      <c r="L16" s="278"/>
      <c r="M16" s="277"/>
    </row>
    <row r="17" spans="2:13" s="56" customFormat="1" ht="14.25">
      <c r="B17" s="225"/>
      <c r="C17" s="225"/>
      <c r="D17" s="244" t="s">
        <v>7</v>
      </c>
      <c r="E17" s="244"/>
      <c r="F17" s="131"/>
      <c r="G17" s="131" t="s">
        <v>2</v>
      </c>
      <c r="H17" s="87"/>
      <c r="I17" s="244" t="s">
        <v>3</v>
      </c>
      <c r="J17" s="244"/>
      <c r="K17" s="131"/>
      <c r="L17" s="131"/>
      <c r="M17" s="135" t="s">
        <v>4</v>
      </c>
    </row>
    <row r="18" spans="2:13" ht="14.25" customHeight="1">
      <c r="B18" s="12" t="s">
        <v>27</v>
      </c>
      <c r="C18" s="91">
        <f>M19</f>
        <v>160000</v>
      </c>
      <c r="D18" s="184" t="s">
        <v>72</v>
      </c>
      <c r="E18" s="187" t="s">
        <v>71</v>
      </c>
      <c r="F18" s="198" t="str">
        <f>IF(COUNTIF(国名,$K$4)&gt;0,VLOOKUP($K$4,金額上限リスト,3,FALSE),"対象国を選択してください")</f>
        <v>15,000円×6日</v>
      </c>
      <c r="G18" s="185"/>
      <c r="H18" s="185"/>
      <c r="I18" s="185"/>
      <c r="J18" s="185"/>
      <c r="K18" s="185"/>
      <c r="L18" s="185"/>
      <c r="M18" s="186"/>
    </row>
    <row r="19" spans="2:13" ht="14.25" customHeight="1">
      <c r="B19" s="13"/>
      <c r="C19" s="14">
        <f>M20</f>
        <v>75000</v>
      </c>
      <c r="D19" s="16"/>
      <c r="E19" s="17"/>
      <c r="F19" s="17"/>
      <c r="G19" s="19">
        <v>16000</v>
      </c>
      <c r="H19" s="92" t="s">
        <v>8</v>
      </c>
      <c r="I19" s="16">
        <v>2</v>
      </c>
      <c r="J19" s="93" t="s">
        <v>10</v>
      </c>
      <c r="K19" s="93">
        <v>5</v>
      </c>
      <c r="L19" s="93" t="s">
        <v>12</v>
      </c>
      <c r="M19" s="94">
        <f>G19*I19*K19</f>
        <v>160000</v>
      </c>
    </row>
    <row r="20" spans="2:13" ht="14.25" customHeight="1">
      <c r="B20" s="13"/>
      <c r="C20" s="15">
        <f>C18-C19</f>
        <v>85000</v>
      </c>
      <c r="D20" s="279" t="s">
        <v>41</v>
      </c>
      <c r="E20" s="280"/>
      <c r="F20" s="23"/>
      <c r="G20" s="24">
        <v>15000</v>
      </c>
      <c r="H20" s="25" t="s">
        <v>8</v>
      </c>
      <c r="I20" s="26">
        <v>1</v>
      </c>
      <c r="J20" s="26" t="s">
        <v>10</v>
      </c>
      <c r="K20" s="26">
        <v>5</v>
      </c>
      <c r="L20" s="26" t="s">
        <v>12</v>
      </c>
      <c r="M20" s="27">
        <f>G20*I20*K20</f>
        <v>75000</v>
      </c>
    </row>
    <row r="21" spans="2:13" ht="14.25" customHeight="1">
      <c r="B21" s="32"/>
      <c r="C21" s="33"/>
      <c r="D21" s="95"/>
      <c r="E21" s="96"/>
      <c r="F21" s="96"/>
      <c r="G21" s="97"/>
      <c r="H21" s="98"/>
      <c r="I21" s="99"/>
      <c r="J21" s="34"/>
      <c r="K21" s="99"/>
      <c r="L21" s="34"/>
      <c r="M21" s="100"/>
    </row>
    <row r="22" spans="2:13" ht="14.25" customHeight="1">
      <c r="B22" s="13" t="s">
        <v>28</v>
      </c>
      <c r="C22" s="91">
        <f>SUM(M23,M26)</f>
        <v>1092000</v>
      </c>
      <c r="D22" s="184" t="s">
        <v>73</v>
      </c>
      <c r="E22" s="187" t="s">
        <v>71</v>
      </c>
      <c r="F22" s="198" t="str">
        <f>IF(COUNTIF(国名,$K$4)&gt;0,VLOOKUP($K$4,金額上限リスト,4,FALSE),"対象国を選択してください")</f>
        <v>13,000円×5泊</v>
      </c>
      <c r="G22" s="185"/>
      <c r="H22" s="185"/>
      <c r="I22" s="185"/>
      <c r="J22" s="185"/>
      <c r="K22" s="185"/>
      <c r="L22" s="185"/>
      <c r="M22" s="186"/>
    </row>
    <row r="23" spans="2:13" ht="14.25" customHeight="1">
      <c r="B23" s="13"/>
      <c r="C23" s="14">
        <f>SUM(M24,M27)</f>
        <v>964000</v>
      </c>
      <c r="D23" s="16"/>
      <c r="E23" s="101"/>
      <c r="F23" s="18" t="s">
        <v>15</v>
      </c>
      <c r="G23" s="19">
        <v>15000</v>
      </c>
      <c r="H23" s="102" t="s">
        <v>8</v>
      </c>
      <c r="I23" s="16">
        <v>3</v>
      </c>
      <c r="J23" s="31" t="s">
        <v>10</v>
      </c>
      <c r="K23" s="93">
        <v>4</v>
      </c>
      <c r="L23" s="31" t="s">
        <v>11</v>
      </c>
      <c r="M23" s="21">
        <f>G23*I23*K23</f>
        <v>180000</v>
      </c>
    </row>
    <row r="24" spans="2:13" ht="14.25" customHeight="1">
      <c r="B24" s="13"/>
      <c r="C24" s="15">
        <f>C22-C23</f>
        <v>128000</v>
      </c>
      <c r="D24" s="279" t="s">
        <v>18</v>
      </c>
      <c r="E24" s="280"/>
      <c r="F24" s="23"/>
      <c r="G24" s="24">
        <v>13000</v>
      </c>
      <c r="H24" s="25" t="s">
        <v>8</v>
      </c>
      <c r="I24" s="26">
        <v>1</v>
      </c>
      <c r="J24" s="26" t="s">
        <v>10</v>
      </c>
      <c r="K24" s="26">
        <v>4</v>
      </c>
      <c r="L24" s="26" t="s">
        <v>11</v>
      </c>
      <c r="M24" s="27">
        <f>G24*I24*K24</f>
        <v>52000</v>
      </c>
    </row>
    <row r="25" spans="2:13" ht="14.25" customHeight="1">
      <c r="B25" s="13"/>
      <c r="C25" s="22"/>
      <c r="D25" s="29"/>
      <c r="E25" s="103"/>
      <c r="F25" s="103"/>
      <c r="G25" s="104"/>
      <c r="H25" s="105"/>
      <c r="I25" s="106"/>
      <c r="J25" s="28"/>
      <c r="K25" s="106"/>
      <c r="L25" s="28"/>
      <c r="M25" s="107"/>
    </row>
    <row r="26" spans="2:13" ht="14.25" customHeight="1">
      <c r="B26" s="13"/>
      <c r="C26" s="22"/>
      <c r="D26" s="16"/>
      <c r="E26" s="101"/>
      <c r="F26" s="18" t="s">
        <v>16</v>
      </c>
      <c r="G26" s="19">
        <v>12000</v>
      </c>
      <c r="H26" s="30" t="s">
        <v>8</v>
      </c>
      <c r="I26" s="31">
        <v>19</v>
      </c>
      <c r="J26" s="31" t="s">
        <v>10</v>
      </c>
      <c r="K26" s="31">
        <v>4</v>
      </c>
      <c r="L26" s="31" t="s">
        <v>11</v>
      </c>
      <c r="M26" s="21">
        <f>G26*I26*K26</f>
        <v>912000</v>
      </c>
    </row>
    <row r="27" spans="2:13" ht="14.25" customHeight="1">
      <c r="B27" s="13"/>
      <c r="C27" s="22"/>
      <c r="D27" s="279" t="s">
        <v>18</v>
      </c>
      <c r="E27" s="280"/>
      <c r="F27" s="23"/>
      <c r="G27" s="24">
        <v>12000</v>
      </c>
      <c r="H27" s="25" t="s">
        <v>8</v>
      </c>
      <c r="I27" s="26">
        <v>19</v>
      </c>
      <c r="J27" s="26" t="s">
        <v>10</v>
      </c>
      <c r="K27" s="26">
        <v>4</v>
      </c>
      <c r="L27" s="26" t="s">
        <v>11</v>
      </c>
      <c r="M27" s="27">
        <f>G27*I27*K27</f>
        <v>912000</v>
      </c>
    </row>
    <row r="28" spans="2:13" ht="14.25" customHeight="1">
      <c r="B28" s="13"/>
      <c r="C28" s="22"/>
      <c r="D28" s="95"/>
      <c r="E28" s="96"/>
      <c r="F28" s="96"/>
      <c r="G28" s="108"/>
      <c r="H28" s="98"/>
      <c r="I28" s="99"/>
      <c r="J28" s="34"/>
      <c r="K28" s="99"/>
      <c r="L28" s="34"/>
      <c r="M28" s="109"/>
    </row>
    <row r="29" spans="2:13" ht="14.25" customHeight="1">
      <c r="B29" s="12" t="s">
        <v>29</v>
      </c>
      <c r="C29" s="91">
        <f>SUM(M30,M34)</f>
        <v>300000</v>
      </c>
      <c r="D29" s="184" t="s">
        <v>74</v>
      </c>
      <c r="E29" s="187" t="s">
        <v>71</v>
      </c>
      <c r="F29" s="198" t="str">
        <f>IF(COUNTIF(国名,$K$4)&gt;0,VLOOKUP($K$4,金額上限リスト,5,FALSE),"対象国を選択してください")</f>
        <v>13,000円×5泊</v>
      </c>
      <c r="G29" s="185"/>
      <c r="H29" s="185"/>
      <c r="I29" s="185"/>
      <c r="J29" s="185"/>
      <c r="K29" s="185"/>
      <c r="L29" s="185"/>
      <c r="M29" s="186"/>
    </row>
    <row r="30" spans="2:13" ht="14.25" customHeight="1">
      <c r="B30" s="13"/>
      <c r="C30" s="14">
        <f>SUM(M31,M35)</f>
        <v>104000</v>
      </c>
      <c r="D30" s="16"/>
      <c r="E30" s="17"/>
      <c r="F30" s="17"/>
      <c r="G30" s="19">
        <v>15000</v>
      </c>
      <c r="H30" s="92" t="s">
        <v>8</v>
      </c>
      <c r="I30" s="16">
        <v>3</v>
      </c>
      <c r="J30" s="93" t="s">
        <v>10</v>
      </c>
      <c r="K30" s="93">
        <v>4</v>
      </c>
      <c r="L30" s="93" t="s">
        <v>11</v>
      </c>
      <c r="M30" s="21">
        <f>G30*I30*K30</f>
        <v>180000</v>
      </c>
    </row>
    <row r="31" spans="2:13" ht="14.25" customHeight="1">
      <c r="B31" s="13"/>
      <c r="C31" s="15">
        <f>C29-C30</f>
        <v>196000</v>
      </c>
      <c r="D31" s="279" t="s">
        <v>78</v>
      </c>
      <c r="E31" s="280"/>
      <c r="F31" s="23"/>
      <c r="G31" s="24">
        <v>13000</v>
      </c>
      <c r="H31" s="25" t="s">
        <v>8</v>
      </c>
      <c r="I31" s="26">
        <v>1</v>
      </c>
      <c r="J31" s="26" t="s">
        <v>10</v>
      </c>
      <c r="K31" s="26">
        <v>4</v>
      </c>
      <c r="L31" s="26" t="s">
        <v>11</v>
      </c>
      <c r="M31" s="27">
        <f>G31*I31*K31</f>
        <v>52000</v>
      </c>
    </row>
    <row r="32" spans="2:13" ht="14.25" customHeight="1">
      <c r="B32" s="13"/>
      <c r="C32" s="22"/>
      <c r="D32" s="29"/>
      <c r="E32" s="103"/>
      <c r="F32" s="103"/>
      <c r="G32" s="104"/>
      <c r="H32" s="105"/>
      <c r="I32" s="106"/>
      <c r="J32" s="28"/>
      <c r="K32" s="106"/>
      <c r="L32" s="28"/>
      <c r="M32" s="107"/>
    </row>
    <row r="33" spans="2:14" ht="14.25" customHeight="1">
      <c r="B33" s="13"/>
      <c r="C33" s="22"/>
      <c r="D33" s="181" t="s">
        <v>75</v>
      </c>
      <c r="E33" s="188" t="s">
        <v>71</v>
      </c>
      <c r="F33" s="199" t="str">
        <f>IF(COUNTIF(国名,$K$4)&gt;0,VLOOKUP($K$4,金額上限リスト,5,FALSE),"対象国を選択してください")</f>
        <v>13,000円×5泊</v>
      </c>
      <c r="G33" s="182"/>
      <c r="H33" s="182"/>
      <c r="I33" s="182"/>
      <c r="J33" s="182"/>
      <c r="K33" s="182"/>
      <c r="L33" s="182"/>
      <c r="M33" s="183"/>
      <c r="N33" s="110"/>
    </row>
    <row r="34" spans="2:14" ht="14.25" customHeight="1">
      <c r="B34" s="13"/>
      <c r="C34" s="22"/>
      <c r="D34" s="16"/>
      <c r="E34" s="17"/>
      <c r="F34" s="17"/>
      <c r="G34" s="19">
        <v>15000</v>
      </c>
      <c r="H34" s="92" t="s">
        <v>8</v>
      </c>
      <c r="I34" s="16">
        <v>2</v>
      </c>
      <c r="J34" s="93" t="s">
        <v>10</v>
      </c>
      <c r="K34" s="93">
        <v>4</v>
      </c>
      <c r="L34" s="93" t="s">
        <v>11</v>
      </c>
      <c r="M34" s="21">
        <f>G34*I34*K34</f>
        <v>120000</v>
      </c>
      <c r="N34" s="111"/>
    </row>
    <row r="35" spans="2:13" ht="14.25" customHeight="1">
      <c r="B35" s="13"/>
      <c r="C35" s="22"/>
      <c r="D35" s="279" t="s">
        <v>41</v>
      </c>
      <c r="E35" s="280"/>
      <c r="F35" s="23"/>
      <c r="G35" s="24">
        <v>13000</v>
      </c>
      <c r="H35" s="25" t="s">
        <v>8</v>
      </c>
      <c r="I35" s="26">
        <v>1</v>
      </c>
      <c r="J35" s="26" t="s">
        <v>10</v>
      </c>
      <c r="K35" s="26">
        <v>4</v>
      </c>
      <c r="L35" s="26" t="s">
        <v>11</v>
      </c>
      <c r="M35" s="27">
        <f>G35*I35*K35</f>
        <v>52000</v>
      </c>
    </row>
    <row r="36" spans="2:13" ht="14.25" customHeight="1">
      <c r="B36" s="32"/>
      <c r="C36" s="33"/>
      <c r="D36" s="112"/>
      <c r="E36" s="113"/>
      <c r="F36" s="113"/>
      <c r="G36" s="112"/>
      <c r="H36" s="114"/>
      <c r="I36" s="112"/>
      <c r="J36" s="112"/>
      <c r="K36" s="112"/>
      <c r="L36" s="112"/>
      <c r="M36" s="115"/>
    </row>
    <row r="37" spans="2:13" ht="14.25" customHeight="1">
      <c r="B37" s="12" t="s">
        <v>30</v>
      </c>
      <c r="C37" s="91">
        <f>SUM(M38:M39)</f>
        <v>65000</v>
      </c>
      <c r="D37" s="184" t="s">
        <v>76</v>
      </c>
      <c r="E37" s="187" t="s">
        <v>71</v>
      </c>
      <c r="F37" s="200" t="str">
        <f>IF(K4&lt;&gt;0,"1事業　50,000円","対象国を選択してください")</f>
        <v>1事業　50,000円</v>
      </c>
      <c r="G37" s="185"/>
      <c r="H37" s="185"/>
      <c r="I37" s="185"/>
      <c r="J37" s="185"/>
      <c r="K37" s="185"/>
      <c r="L37" s="185"/>
      <c r="M37" s="186"/>
    </row>
    <row r="38" spans="2:13" ht="14.25" customHeight="1">
      <c r="B38" s="13"/>
      <c r="C38" s="14">
        <f>M40</f>
        <v>50000</v>
      </c>
      <c r="D38" s="190" t="s">
        <v>42</v>
      </c>
      <c r="E38" s="191"/>
      <c r="F38" s="191"/>
      <c r="G38" s="19">
        <v>25000</v>
      </c>
      <c r="H38" s="92" t="s">
        <v>8</v>
      </c>
      <c r="I38" s="20">
        <v>1</v>
      </c>
      <c r="J38" s="20" t="s">
        <v>12</v>
      </c>
      <c r="K38" s="20"/>
      <c r="L38" s="20"/>
      <c r="M38" s="21">
        <f>G38*I38</f>
        <v>25000</v>
      </c>
    </row>
    <row r="39" spans="2:13" ht="14.25" customHeight="1">
      <c r="B39" s="13"/>
      <c r="C39" s="15">
        <f>C37-C38</f>
        <v>15000</v>
      </c>
      <c r="D39" s="190" t="s">
        <v>43</v>
      </c>
      <c r="E39" s="191"/>
      <c r="F39" s="191"/>
      <c r="G39" s="19">
        <v>20000</v>
      </c>
      <c r="H39" s="92" t="s">
        <v>8</v>
      </c>
      <c r="I39" s="20">
        <v>2</v>
      </c>
      <c r="J39" s="20" t="s">
        <v>12</v>
      </c>
      <c r="K39" s="20"/>
      <c r="L39" s="20"/>
      <c r="M39" s="21">
        <f>G39*I39</f>
        <v>40000</v>
      </c>
    </row>
    <row r="40" spans="2:13" ht="14.25" customHeight="1">
      <c r="B40" s="13"/>
      <c r="C40" s="116"/>
      <c r="D40" s="279" t="s">
        <v>18</v>
      </c>
      <c r="E40" s="280"/>
      <c r="F40" s="23"/>
      <c r="G40" s="117"/>
      <c r="H40" s="117"/>
      <c r="I40" s="117"/>
      <c r="J40" s="117"/>
      <c r="K40" s="117"/>
      <c r="L40" s="117"/>
      <c r="M40" s="27">
        <v>50000</v>
      </c>
    </row>
    <row r="41" spans="2:13" ht="14.25" customHeight="1">
      <c r="B41" s="13"/>
      <c r="C41" s="122"/>
      <c r="D41" s="123"/>
      <c r="E41" s="103"/>
      <c r="F41" s="103"/>
      <c r="G41" s="124"/>
      <c r="H41" s="125"/>
      <c r="I41" s="126"/>
      <c r="J41" s="127"/>
      <c r="K41" s="126"/>
      <c r="L41" s="127"/>
      <c r="M41" s="128"/>
    </row>
    <row r="42" spans="2:14" ht="14.25" customHeight="1">
      <c r="B42" s="13"/>
      <c r="C42" s="129">
        <f>SUM(M43,M45)</f>
        <v>355000</v>
      </c>
      <c r="D42" s="181" t="s">
        <v>77</v>
      </c>
      <c r="E42" s="189" t="s">
        <v>71</v>
      </c>
      <c r="F42" s="197" t="str">
        <f>IF(COUNTIF(国名,$K$4)&gt;0,VLOOKUP($K$4,金額上限リスト,6,FALSE),"対象国を選択してください")</f>
        <v>50,000円×6日</v>
      </c>
      <c r="G42" s="182"/>
      <c r="H42" s="182"/>
      <c r="I42" s="182"/>
      <c r="J42" s="182"/>
      <c r="K42" s="182"/>
      <c r="L42" s="182"/>
      <c r="M42" s="183"/>
      <c r="N42" s="110"/>
    </row>
    <row r="43" spans="2:14" ht="14.25" customHeight="1">
      <c r="B43" s="13"/>
      <c r="C43" s="14">
        <f>SUM(M44,M46)</f>
        <v>235000</v>
      </c>
      <c r="D43" s="192" t="s">
        <v>32</v>
      </c>
      <c r="E43" s="193"/>
      <c r="F43" s="193"/>
      <c r="G43" s="19">
        <v>45000</v>
      </c>
      <c r="H43" s="102" t="s">
        <v>8</v>
      </c>
      <c r="I43" s="20">
        <v>1</v>
      </c>
      <c r="J43" s="31" t="s">
        <v>13</v>
      </c>
      <c r="K43" s="31">
        <v>3</v>
      </c>
      <c r="L43" s="31" t="s">
        <v>12</v>
      </c>
      <c r="M43" s="21">
        <f>G43*I43*K43</f>
        <v>135000</v>
      </c>
      <c r="N43" s="111"/>
    </row>
    <row r="44" spans="2:13" ht="14.25" customHeight="1">
      <c r="B44" s="13"/>
      <c r="C44" s="15">
        <f>C42-C43</f>
        <v>120000</v>
      </c>
      <c r="D44" s="279" t="s">
        <v>19</v>
      </c>
      <c r="E44" s="280"/>
      <c r="F44" s="23"/>
      <c r="G44" s="24">
        <v>45000</v>
      </c>
      <c r="H44" s="25" t="s">
        <v>8</v>
      </c>
      <c r="I44" s="26">
        <v>1</v>
      </c>
      <c r="J44" s="26" t="s">
        <v>13</v>
      </c>
      <c r="K44" s="26">
        <v>3</v>
      </c>
      <c r="L44" s="26" t="s">
        <v>12</v>
      </c>
      <c r="M44" s="27">
        <f>G44*I44*K44</f>
        <v>135000</v>
      </c>
    </row>
    <row r="45" spans="2:14" ht="14.25" customHeight="1">
      <c r="B45" s="13"/>
      <c r="C45" s="116"/>
      <c r="D45" s="192" t="s">
        <v>44</v>
      </c>
      <c r="E45" s="194"/>
      <c r="F45" s="194"/>
      <c r="G45" s="19">
        <v>55000</v>
      </c>
      <c r="H45" s="102" t="s">
        <v>8</v>
      </c>
      <c r="I45" s="20">
        <v>2</v>
      </c>
      <c r="J45" s="31" t="s">
        <v>13</v>
      </c>
      <c r="K45" s="31">
        <v>2</v>
      </c>
      <c r="L45" s="31" t="s">
        <v>12</v>
      </c>
      <c r="M45" s="21">
        <f>G45*I45*K45</f>
        <v>220000</v>
      </c>
      <c r="N45" s="111"/>
    </row>
    <row r="46" spans="2:13" ht="14.25" customHeight="1">
      <c r="B46" s="13"/>
      <c r="C46" s="22"/>
      <c r="D46" s="279" t="s">
        <v>20</v>
      </c>
      <c r="E46" s="280"/>
      <c r="F46" s="23"/>
      <c r="G46" s="24">
        <v>50000</v>
      </c>
      <c r="H46" s="25" t="s">
        <v>8</v>
      </c>
      <c r="I46" s="26">
        <v>1</v>
      </c>
      <c r="J46" s="26" t="s">
        <v>13</v>
      </c>
      <c r="K46" s="26">
        <v>2</v>
      </c>
      <c r="L46" s="26" t="s">
        <v>12</v>
      </c>
      <c r="M46" s="27">
        <f>G46*I46*K46</f>
        <v>100000</v>
      </c>
    </row>
    <row r="47" spans="2:13" ht="14.25" customHeight="1">
      <c r="B47" s="13"/>
      <c r="C47" s="22"/>
      <c r="D47" s="29"/>
      <c r="E47" s="23"/>
      <c r="F47" s="23"/>
      <c r="G47" s="24"/>
      <c r="H47" s="25"/>
      <c r="I47" s="26"/>
      <c r="J47" s="26"/>
      <c r="K47" s="26"/>
      <c r="L47" s="26"/>
      <c r="M47" s="27"/>
    </row>
    <row r="48" spans="2:13" ht="14.25" customHeight="1">
      <c r="B48" s="12" t="s">
        <v>39</v>
      </c>
      <c r="C48" s="91">
        <f>M49</f>
        <v>10000</v>
      </c>
      <c r="D48" s="151" t="s">
        <v>40</v>
      </c>
      <c r="E48" s="146"/>
      <c r="F48" s="146"/>
      <c r="G48" s="147"/>
      <c r="H48" s="148"/>
      <c r="I48" s="149"/>
      <c r="J48" s="149"/>
      <c r="K48" s="149"/>
      <c r="L48" s="149"/>
      <c r="M48" s="150"/>
    </row>
    <row r="49" spans="2:13" ht="14.25" customHeight="1">
      <c r="B49" s="13"/>
      <c r="C49" s="15">
        <f>C48</f>
        <v>10000</v>
      </c>
      <c r="D49" s="195" t="s">
        <v>50</v>
      </c>
      <c r="E49" s="196"/>
      <c r="F49" s="153"/>
      <c r="G49" s="19">
        <v>10000</v>
      </c>
      <c r="H49" s="102" t="s">
        <v>8</v>
      </c>
      <c r="I49" s="20">
        <v>1</v>
      </c>
      <c r="J49" s="31" t="s">
        <v>49</v>
      </c>
      <c r="K49" s="31"/>
      <c r="L49" s="31"/>
      <c r="M49" s="21">
        <f>G49*I49</f>
        <v>10000</v>
      </c>
    </row>
    <row r="50" spans="2:13" ht="14.25" customHeight="1" thickBot="1">
      <c r="B50" s="13"/>
      <c r="C50" s="22"/>
      <c r="D50" s="118"/>
      <c r="E50" s="119"/>
      <c r="F50" s="119"/>
      <c r="G50" s="118"/>
      <c r="H50" s="120"/>
      <c r="I50" s="118"/>
      <c r="J50" s="118"/>
      <c r="K50" s="118"/>
      <c r="L50" s="118"/>
      <c r="M50" s="121"/>
    </row>
    <row r="51" spans="2:13" ht="15" customHeight="1" thickTop="1">
      <c r="B51" s="265" t="s">
        <v>14</v>
      </c>
      <c r="C51" s="35">
        <f>SUM(C18,C22,C29,C37,C42,C48)</f>
        <v>1982000</v>
      </c>
      <c r="D51" s="268"/>
      <c r="E51" s="269"/>
      <c r="F51" s="269"/>
      <c r="G51" s="269"/>
      <c r="H51" s="269"/>
      <c r="I51" s="269"/>
      <c r="J51" s="269"/>
      <c r="K51" s="269"/>
      <c r="L51" s="269"/>
      <c r="M51" s="270"/>
    </row>
    <row r="52" spans="2:13" ht="14.25" customHeight="1">
      <c r="B52" s="266"/>
      <c r="C52" s="36">
        <f>SUM(C19,C23,C30,C38,C43)</f>
        <v>1428000</v>
      </c>
      <c r="D52" s="271"/>
      <c r="E52" s="272"/>
      <c r="F52" s="272"/>
      <c r="G52" s="272"/>
      <c r="H52" s="272"/>
      <c r="I52" s="272"/>
      <c r="J52" s="272"/>
      <c r="K52" s="272"/>
      <c r="L52" s="272"/>
      <c r="M52" s="273"/>
    </row>
    <row r="53" spans="2:13" ht="17.25" customHeight="1">
      <c r="B53" s="267"/>
      <c r="C53" s="37">
        <f>C51-C52</f>
        <v>554000</v>
      </c>
      <c r="D53" s="274"/>
      <c r="E53" s="275"/>
      <c r="F53" s="275"/>
      <c r="G53" s="275"/>
      <c r="H53" s="275"/>
      <c r="I53" s="275"/>
      <c r="J53" s="275"/>
      <c r="K53" s="275"/>
      <c r="L53" s="275"/>
      <c r="M53" s="276"/>
    </row>
    <row r="54" ht="14.25"/>
    <row r="55" spans="2:6" s="56" customFormat="1" ht="18">
      <c r="B55" s="85" t="s">
        <v>24</v>
      </c>
      <c r="D55" s="89"/>
      <c r="E55" s="3"/>
      <c r="F55" s="3"/>
    </row>
    <row r="56" spans="2:13" s="56" customFormat="1" ht="14.25">
      <c r="B56" s="234"/>
      <c r="C56" s="235"/>
      <c r="D56" s="235"/>
      <c r="E56" s="235"/>
      <c r="F56" s="235"/>
      <c r="G56" s="235"/>
      <c r="H56" s="235"/>
      <c r="I56" s="235"/>
      <c r="J56" s="235"/>
      <c r="K56" s="235"/>
      <c r="L56" s="235"/>
      <c r="M56" s="236"/>
    </row>
    <row r="57" spans="2:13" s="56" customFormat="1" ht="12.75">
      <c r="B57" s="237"/>
      <c r="C57" s="238"/>
      <c r="D57" s="238"/>
      <c r="E57" s="238"/>
      <c r="F57" s="238"/>
      <c r="G57" s="238"/>
      <c r="H57" s="238"/>
      <c r="I57" s="238"/>
      <c r="J57" s="238"/>
      <c r="K57" s="238"/>
      <c r="L57" s="238"/>
      <c r="M57" s="239"/>
    </row>
    <row r="58" spans="2:13" s="56" customFormat="1" ht="12.75">
      <c r="B58" s="237"/>
      <c r="C58" s="238"/>
      <c r="D58" s="238"/>
      <c r="E58" s="238"/>
      <c r="F58" s="238"/>
      <c r="G58" s="238"/>
      <c r="H58" s="238"/>
      <c r="I58" s="238"/>
      <c r="J58" s="238"/>
      <c r="K58" s="238"/>
      <c r="L58" s="238"/>
      <c r="M58" s="239"/>
    </row>
    <row r="59" spans="2:13" s="56" customFormat="1" ht="12.75">
      <c r="B59" s="237"/>
      <c r="C59" s="238"/>
      <c r="D59" s="238"/>
      <c r="E59" s="238"/>
      <c r="F59" s="238"/>
      <c r="G59" s="238"/>
      <c r="H59" s="238"/>
      <c r="I59" s="238"/>
      <c r="J59" s="238"/>
      <c r="K59" s="238"/>
      <c r="L59" s="238"/>
      <c r="M59" s="239"/>
    </row>
    <row r="60" spans="2:13" s="56" customFormat="1" ht="12.75">
      <c r="B60" s="240"/>
      <c r="C60" s="241"/>
      <c r="D60" s="241"/>
      <c r="E60" s="241"/>
      <c r="F60" s="241"/>
      <c r="G60" s="241"/>
      <c r="H60" s="241"/>
      <c r="I60" s="241"/>
      <c r="J60" s="241"/>
      <c r="K60" s="241"/>
      <c r="L60" s="241"/>
      <c r="M60" s="242"/>
    </row>
  </sheetData>
  <sheetProtection/>
  <mergeCells count="26">
    <mergeCell ref="D20:E20"/>
    <mergeCell ref="D44:E44"/>
    <mergeCell ref="D40:E40"/>
    <mergeCell ref="D35:E35"/>
    <mergeCell ref="D31:E31"/>
    <mergeCell ref="D27:E27"/>
    <mergeCell ref="D24:E24"/>
    <mergeCell ref="B56:M60"/>
    <mergeCell ref="D11:M11"/>
    <mergeCell ref="D17:E17"/>
    <mergeCell ref="I17:J17"/>
    <mergeCell ref="B51:B53"/>
    <mergeCell ref="D51:M53"/>
    <mergeCell ref="D16:M16"/>
    <mergeCell ref="C16:C17"/>
    <mergeCell ref="B16:B17"/>
    <mergeCell ref="D46:E46"/>
    <mergeCell ref="D10:M10"/>
    <mergeCell ref="B1:M1"/>
    <mergeCell ref="B2:M2"/>
    <mergeCell ref="B6:M6"/>
    <mergeCell ref="H4:J4"/>
    <mergeCell ref="K4:M4"/>
    <mergeCell ref="C4:G4"/>
    <mergeCell ref="D8:M8"/>
    <mergeCell ref="D9:M9"/>
  </mergeCells>
  <conditionalFormatting sqref="F18">
    <cfRule type="cellIs" priority="8" dxfId="14" operator="equal" stopIfTrue="1">
      <formula>"対象国を選択してください"</formula>
    </cfRule>
  </conditionalFormatting>
  <conditionalFormatting sqref="F22">
    <cfRule type="cellIs" priority="7" dxfId="14" operator="equal" stopIfTrue="1">
      <formula>"対象国を選択してください"</formula>
    </cfRule>
  </conditionalFormatting>
  <conditionalFormatting sqref="F29">
    <cfRule type="cellIs" priority="6" dxfId="14" operator="equal" stopIfTrue="1">
      <formula>"対象国を選択してください"</formula>
    </cfRule>
  </conditionalFormatting>
  <conditionalFormatting sqref="F33">
    <cfRule type="cellIs" priority="4" dxfId="14" operator="equal" stopIfTrue="1">
      <formula>"対象国を選択してください"</formula>
    </cfRule>
  </conditionalFormatting>
  <conditionalFormatting sqref="F42">
    <cfRule type="cellIs" priority="3" dxfId="14" operator="equal" stopIfTrue="1">
      <formula>"対象国を選択してください"</formula>
    </cfRule>
  </conditionalFormatting>
  <conditionalFormatting sqref="F37">
    <cfRule type="cellIs" priority="1" dxfId="15" operator="equal" stopIfTrue="1">
      <formula>"対象国を選択してください"</formula>
    </cfRule>
  </conditionalFormatting>
  <dataValidations count="1">
    <dataValidation type="list" showInputMessage="1" showErrorMessage="1" sqref="K4">
      <formula1>国名</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60"/>
  <sheetViews>
    <sheetView view="pageBreakPreview" zoomScale="85" zoomScaleNormal="70" zoomScaleSheetLayoutView="85" zoomScalePageLayoutView="40" workbookViewId="0" topLeftCell="A1">
      <selection activeCell="D11" sqref="D11:M11"/>
    </sheetView>
  </sheetViews>
  <sheetFormatPr defaultColWidth="9.00390625" defaultRowHeight="15"/>
  <cols>
    <col min="1" max="1" width="2.421875" style="2" customWidth="1"/>
    <col min="2" max="2" width="18.421875" style="172" customWidth="1"/>
    <col min="3" max="3" width="39.28125" style="2" customWidth="1"/>
    <col min="4" max="4" width="28.57421875" style="2" customWidth="1"/>
    <col min="5" max="5" width="7.421875" style="3" customWidth="1"/>
    <col min="6" max="6" width="16.8515625" style="3" bestFit="1" customWidth="1"/>
    <col min="7" max="7" width="15.00390625" style="2" customWidth="1"/>
    <col min="8" max="8" width="6.00390625" style="2" customWidth="1"/>
    <col min="9" max="9" width="4.140625" style="2" customWidth="1"/>
    <col min="10" max="10" width="6.421875" style="2"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6" customFormat="1" ht="14.25">
      <c r="B1" s="206" t="s">
        <v>51</v>
      </c>
      <c r="C1" s="206"/>
      <c r="D1" s="206"/>
      <c r="E1" s="206"/>
      <c r="F1" s="206"/>
      <c r="G1" s="206"/>
      <c r="H1" s="206"/>
      <c r="I1" s="206"/>
      <c r="J1" s="206"/>
      <c r="K1" s="206"/>
      <c r="L1" s="206"/>
      <c r="M1" s="206"/>
    </row>
    <row r="2" spans="2:13" s="56" customFormat="1" ht="14.25">
      <c r="B2" s="206" t="s">
        <v>81</v>
      </c>
      <c r="C2" s="206"/>
      <c r="D2" s="206"/>
      <c r="E2" s="206"/>
      <c r="F2" s="206"/>
      <c r="G2" s="206"/>
      <c r="H2" s="206"/>
      <c r="I2" s="206"/>
      <c r="J2" s="206"/>
      <c r="K2" s="206"/>
      <c r="L2" s="206"/>
      <c r="M2" s="206"/>
    </row>
    <row r="3" spans="2:13" s="56" customFormat="1" ht="14.25">
      <c r="B3" s="171"/>
      <c r="C3" s="171"/>
      <c r="D3" s="171"/>
      <c r="E3" s="171"/>
      <c r="F3" s="171"/>
      <c r="G3" s="171"/>
      <c r="H3" s="171"/>
      <c r="I3" s="171"/>
      <c r="J3" s="171"/>
      <c r="K3" s="171"/>
      <c r="L3" s="171"/>
      <c r="M3" s="171"/>
    </row>
    <row r="4" spans="2:13" s="56" customFormat="1" ht="24" customHeight="1">
      <c r="B4" s="202" t="s">
        <v>47</v>
      </c>
      <c r="C4" s="231" t="s">
        <v>25</v>
      </c>
      <c r="D4" s="232"/>
      <c r="E4" s="232"/>
      <c r="F4" s="232"/>
      <c r="G4" s="233"/>
      <c r="H4" s="226" t="s">
        <v>52</v>
      </c>
      <c r="I4" s="258"/>
      <c r="J4" s="258"/>
      <c r="K4" s="228"/>
      <c r="L4" s="229"/>
      <c r="M4" s="230"/>
    </row>
    <row r="5" s="56" customFormat="1" ht="14.25">
      <c r="B5" s="56" t="s">
        <v>79</v>
      </c>
    </row>
    <row r="6" spans="2:13" s="56" customFormat="1" ht="26.25">
      <c r="B6" s="207" t="s">
        <v>31</v>
      </c>
      <c r="C6" s="208"/>
      <c r="D6" s="208"/>
      <c r="E6" s="208"/>
      <c r="F6" s="208"/>
      <c r="G6" s="208"/>
      <c r="H6" s="208"/>
      <c r="I6" s="208"/>
      <c r="J6" s="208"/>
      <c r="K6" s="208"/>
      <c r="L6" s="208"/>
      <c r="M6" s="208"/>
    </row>
    <row r="7" spans="2:6" s="56" customFormat="1" ht="18">
      <c r="B7" s="85" t="s">
        <v>22</v>
      </c>
      <c r="E7" s="3"/>
      <c r="F7" s="3"/>
    </row>
    <row r="8" spans="2:13" s="56" customFormat="1" ht="14.25">
      <c r="B8" s="170" t="s">
        <v>0</v>
      </c>
      <c r="C8" s="170" t="s">
        <v>1</v>
      </c>
      <c r="D8" s="243" t="s">
        <v>7</v>
      </c>
      <c r="E8" s="244"/>
      <c r="F8" s="244"/>
      <c r="G8" s="244"/>
      <c r="H8" s="244"/>
      <c r="I8" s="244"/>
      <c r="J8" s="244"/>
      <c r="K8" s="244"/>
      <c r="L8" s="244"/>
      <c r="M8" s="245"/>
    </row>
    <row r="9" spans="2:13" ht="15.75">
      <c r="B9" s="7" t="s">
        <v>5</v>
      </c>
      <c r="C9" s="8">
        <f>C52</f>
        <v>0</v>
      </c>
      <c r="D9" s="259" t="s">
        <v>80</v>
      </c>
      <c r="E9" s="260"/>
      <c r="F9" s="260"/>
      <c r="G9" s="260"/>
      <c r="H9" s="260"/>
      <c r="I9" s="260"/>
      <c r="J9" s="260"/>
      <c r="K9" s="260"/>
      <c r="L9" s="260"/>
      <c r="M9" s="261"/>
    </row>
    <row r="10" spans="2:15" ht="16.5" thickBot="1">
      <c r="B10" s="9" t="s">
        <v>6</v>
      </c>
      <c r="C10" s="10">
        <f>C53</f>
        <v>0</v>
      </c>
      <c r="D10" s="281" t="s">
        <v>82</v>
      </c>
      <c r="E10" s="282"/>
      <c r="F10" s="282"/>
      <c r="G10" s="282"/>
      <c r="H10" s="282"/>
      <c r="I10" s="282"/>
      <c r="J10" s="282"/>
      <c r="K10" s="282"/>
      <c r="L10" s="282"/>
      <c r="M10" s="283"/>
      <c r="O10" s="172"/>
    </row>
    <row r="11" spans="2:13" ht="16.5" thickTop="1">
      <c r="B11" s="90" t="s">
        <v>14</v>
      </c>
      <c r="C11" s="11">
        <f>C9+C10</f>
        <v>0</v>
      </c>
      <c r="D11" s="262"/>
      <c r="E11" s="263"/>
      <c r="F11" s="263"/>
      <c r="G11" s="263"/>
      <c r="H11" s="263"/>
      <c r="I11" s="263"/>
      <c r="J11" s="263"/>
      <c r="K11" s="263"/>
      <c r="L11" s="263"/>
      <c r="M11" s="264"/>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12" s="56" customFormat="1" ht="18">
      <c r="B15" s="85" t="s">
        <v>23</v>
      </c>
      <c r="C15" s="56" t="s">
        <v>45</v>
      </c>
      <c r="E15" s="3"/>
      <c r="F15" s="3"/>
      <c r="G15" s="157"/>
      <c r="H15" s="157"/>
      <c r="I15" s="157"/>
      <c r="J15" s="157"/>
      <c r="K15" s="157"/>
      <c r="L15" s="157"/>
    </row>
    <row r="16" spans="2:13" s="56" customFormat="1" ht="14.25">
      <c r="B16" s="225" t="s">
        <v>0</v>
      </c>
      <c r="C16" s="225" t="s">
        <v>1</v>
      </c>
      <c r="D16" s="277" t="s">
        <v>46</v>
      </c>
      <c r="E16" s="277"/>
      <c r="F16" s="277"/>
      <c r="G16" s="278"/>
      <c r="H16" s="278"/>
      <c r="I16" s="278"/>
      <c r="J16" s="278"/>
      <c r="K16" s="278"/>
      <c r="L16" s="278"/>
      <c r="M16" s="277"/>
    </row>
    <row r="17" spans="2:13" s="56" customFormat="1" ht="14.25">
      <c r="B17" s="225"/>
      <c r="C17" s="225"/>
      <c r="D17" s="244" t="s">
        <v>7</v>
      </c>
      <c r="E17" s="244"/>
      <c r="F17" s="168"/>
      <c r="G17" s="168" t="s">
        <v>2</v>
      </c>
      <c r="H17" s="87"/>
      <c r="I17" s="244" t="s">
        <v>3</v>
      </c>
      <c r="J17" s="244"/>
      <c r="K17" s="168"/>
      <c r="L17" s="168"/>
      <c r="M17" s="169" t="s">
        <v>4</v>
      </c>
    </row>
    <row r="18" spans="2:13" ht="14.25" customHeight="1">
      <c r="B18" s="12" t="s">
        <v>27</v>
      </c>
      <c r="C18" s="91">
        <f>M19</f>
        <v>0</v>
      </c>
      <c r="D18" s="184" t="s">
        <v>72</v>
      </c>
      <c r="E18" s="187" t="s">
        <v>71</v>
      </c>
      <c r="F18" s="198" t="str">
        <f>IF(COUNTIF(国名,$K$4)&gt;0,VLOOKUP($K$4,金額上限リスト,3,FALSE),"対象国を選択してください")</f>
        <v>対象国を選択してください</v>
      </c>
      <c r="G18" s="185"/>
      <c r="H18" s="185"/>
      <c r="I18" s="185"/>
      <c r="J18" s="185"/>
      <c r="K18" s="185"/>
      <c r="L18" s="185"/>
      <c r="M18" s="186"/>
    </row>
    <row r="19" spans="2:13" ht="14.25" customHeight="1">
      <c r="B19" s="13"/>
      <c r="C19" s="14">
        <f>M20</f>
        <v>0</v>
      </c>
      <c r="D19" s="16"/>
      <c r="E19" s="17"/>
      <c r="F19" s="17"/>
      <c r="G19" s="19"/>
      <c r="H19" s="92" t="s">
        <v>8</v>
      </c>
      <c r="I19" s="16"/>
      <c r="J19" s="93" t="s">
        <v>10</v>
      </c>
      <c r="K19" s="93"/>
      <c r="L19" s="93" t="s">
        <v>12</v>
      </c>
      <c r="M19" s="94">
        <f>G19*I19*K19</f>
        <v>0</v>
      </c>
    </row>
    <row r="20" spans="2:13" ht="14.25" customHeight="1">
      <c r="B20" s="13"/>
      <c r="C20" s="15">
        <f>C18-C19</f>
        <v>0</v>
      </c>
      <c r="D20" s="279" t="s">
        <v>41</v>
      </c>
      <c r="E20" s="280"/>
      <c r="F20" s="23"/>
      <c r="G20" s="24"/>
      <c r="H20" s="25" t="s">
        <v>8</v>
      </c>
      <c r="I20" s="26"/>
      <c r="J20" s="26" t="s">
        <v>10</v>
      </c>
      <c r="K20" s="26"/>
      <c r="L20" s="26" t="s">
        <v>12</v>
      </c>
      <c r="M20" s="27">
        <f>G20*I20*K20</f>
        <v>0</v>
      </c>
    </row>
    <row r="21" spans="2:13" ht="14.25" customHeight="1">
      <c r="B21" s="32"/>
      <c r="C21" s="33"/>
      <c r="D21" s="95"/>
      <c r="E21" s="96"/>
      <c r="F21" s="96"/>
      <c r="G21" s="97"/>
      <c r="H21" s="98"/>
      <c r="I21" s="99"/>
      <c r="J21" s="34"/>
      <c r="K21" s="99"/>
      <c r="L21" s="34"/>
      <c r="M21" s="100"/>
    </row>
    <row r="22" spans="2:13" ht="14.25" customHeight="1">
      <c r="B22" s="13" t="s">
        <v>28</v>
      </c>
      <c r="C22" s="91">
        <f>SUM(M23,M26)</f>
        <v>0</v>
      </c>
      <c r="D22" s="184" t="s">
        <v>73</v>
      </c>
      <c r="E22" s="187" t="s">
        <v>71</v>
      </c>
      <c r="F22" s="198" t="str">
        <f>IF(COUNTIF(国名,$K$4)&gt;0,VLOOKUP($K$4,金額上限リスト,4,FALSE),"対象国を選択してください")</f>
        <v>対象国を選択してください</v>
      </c>
      <c r="G22" s="185"/>
      <c r="H22" s="185"/>
      <c r="I22" s="185"/>
      <c r="J22" s="185"/>
      <c r="K22" s="185"/>
      <c r="L22" s="185"/>
      <c r="M22" s="186"/>
    </row>
    <row r="23" spans="2:13" ht="14.25" customHeight="1">
      <c r="B23" s="13"/>
      <c r="C23" s="14">
        <f>SUM(M24,M27)</f>
        <v>0</v>
      </c>
      <c r="D23" s="16"/>
      <c r="E23" s="101"/>
      <c r="F23" s="18" t="s">
        <v>15</v>
      </c>
      <c r="G23" s="19"/>
      <c r="H23" s="102" t="s">
        <v>8</v>
      </c>
      <c r="I23" s="16"/>
      <c r="J23" s="31" t="s">
        <v>10</v>
      </c>
      <c r="K23" s="93"/>
      <c r="L23" s="31" t="s">
        <v>11</v>
      </c>
      <c r="M23" s="21">
        <f>G23*I23*K23</f>
        <v>0</v>
      </c>
    </row>
    <row r="24" spans="2:13" ht="14.25" customHeight="1">
      <c r="B24" s="13"/>
      <c r="C24" s="15">
        <f>C22-C23</f>
        <v>0</v>
      </c>
      <c r="D24" s="279" t="s">
        <v>18</v>
      </c>
      <c r="E24" s="280"/>
      <c r="F24" s="23"/>
      <c r="G24" s="24"/>
      <c r="H24" s="25" t="s">
        <v>8</v>
      </c>
      <c r="I24" s="26"/>
      <c r="J24" s="26" t="s">
        <v>10</v>
      </c>
      <c r="K24" s="26"/>
      <c r="L24" s="26" t="s">
        <v>11</v>
      </c>
      <c r="M24" s="27">
        <f>G24*I24*K24</f>
        <v>0</v>
      </c>
    </row>
    <row r="25" spans="2:13" ht="14.25" customHeight="1">
      <c r="B25" s="13"/>
      <c r="C25" s="22"/>
      <c r="D25" s="29"/>
      <c r="E25" s="103"/>
      <c r="F25" s="103"/>
      <c r="G25" s="104"/>
      <c r="H25" s="105"/>
      <c r="I25" s="106"/>
      <c r="J25" s="28"/>
      <c r="K25" s="106"/>
      <c r="L25" s="28"/>
      <c r="M25" s="107"/>
    </row>
    <row r="26" spans="2:13" ht="14.25" customHeight="1">
      <c r="B26" s="13"/>
      <c r="C26" s="22"/>
      <c r="D26" s="16"/>
      <c r="E26" s="101"/>
      <c r="F26" s="18" t="s">
        <v>16</v>
      </c>
      <c r="G26" s="19"/>
      <c r="H26" s="30" t="s">
        <v>8</v>
      </c>
      <c r="I26" s="31"/>
      <c r="J26" s="31" t="s">
        <v>10</v>
      </c>
      <c r="K26" s="31"/>
      <c r="L26" s="31" t="s">
        <v>11</v>
      </c>
      <c r="M26" s="21">
        <f>G26*I26*K26</f>
        <v>0</v>
      </c>
    </row>
    <row r="27" spans="2:13" ht="14.25" customHeight="1">
      <c r="B27" s="13"/>
      <c r="C27" s="22"/>
      <c r="D27" s="279" t="s">
        <v>18</v>
      </c>
      <c r="E27" s="280"/>
      <c r="F27" s="23"/>
      <c r="G27" s="24"/>
      <c r="H27" s="25" t="s">
        <v>8</v>
      </c>
      <c r="I27" s="26"/>
      <c r="J27" s="26" t="s">
        <v>10</v>
      </c>
      <c r="K27" s="26"/>
      <c r="L27" s="26" t="s">
        <v>11</v>
      </c>
      <c r="M27" s="27">
        <f>G27*I27*K27</f>
        <v>0</v>
      </c>
    </row>
    <row r="28" spans="2:13" ht="14.25" customHeight="1">
      <c r="B28" s="13"/>
      <c r="C28" s="22"/>
      <c r="D28" s="95"/>
      <c r="E28" s="96"/>
      <c r="F28" s="96"/>
      <c r="G28" s="108"/>
      <c r="H28" s="98"/>
      <c r="I28" s="99"/>
      <c r="J28" s="34"/>
      <c r="K28" s="99"/>
      <c r="L28" s="34"/>
      <c r="M28" s="109"/>
    </row>
    <row r="29" spans="2:13" ht="14.25" customHeight="1">
      <c r="B29" s="12" t="s">
        <v>29</v>
      </c>
      <c r="C29" s="91">
        <f>SUM(M30,M34)</f>
        <v>0</v>
      </c>
      <c r="D29" s="184" t="s">
        <v>74</v>
      </c>
      <c r="E29" s="187" t="s">
        <v>71</v>
      </c>
      <c r="F29" s="198" t="str">
        <f>IF(COUNTIF(国名,$K$4)&gt;0,VLOOKUP($K$4,金額上限リスト,5,FALSE),"対象国を選択してください")</f>
        <v>対象国を選択してください</v>
      </c>
      <c r="G29" s="185"/>
      <c r="H29" s="185"/>
      <c r="I29" s="185"/>
      <c r="J29" s="185"/>
      <c r="K29" s="185"/>
      <c r="L29" s="185"/>
      <c r="M29" s="186"/>
    </row>
    <row r="30" spans="2:13" ht="14.25" customHeight="1">
      <c r="B30" s="13"/>
      <c r="C30" s="14">
        <f>SUM(M31,M35)</f>
        <v>0</v>
      </c>
      <c r="D30" s="16"/>
      <c r="E30" s="17"/>
      <c r="F30" s="17"/>
      <c r="G30" s="19"/>
      <c r="H30" s="92" t="s">
        <v>8</v>
      </c>
      <c r="I30" s="16"/>
      <c r="J30" s="93" t="s">
        <v>10</v>
      </c>
      <c r="K30" s="93"/>
      <c r="L30" s="93" t="s">
        <v>11</v>
      </c>
      <c r="M30" s="21">
        <f>G30*I30*K30</f>
        <v>0</v>
      </c>
    </row>
    <row r="31" spans="2:13" ht="14.25" customHeight="1">
      <c r="B31" s="13"/>
      <c r="C31" s="15">
        <f>C29-C30</f>
        <v>0</v>
      </c>
      <c r="D31" s="279" t="s">
        <v>78</v>
      </c>
      <c r="E31" s="280"/>
      <c r="F31" s="23"/>
      <c r="G31" s="24"/>
      <c r="H31" s="25" t="s">
        <v>8</v>
      </c>
      <c r="I31" s="26"/>
      <c r="J31" s="26" t="s">
        <v>10</v>
      </c>
      <c r="K31" s="26"/>
      <c r="L31" s="26" t="s">
        <v>11</v>
      </c>
      <c r="M31" s="27">
        <f>G31*I31*K31</f>
        <v>0</v>
      </c>
    </row>
    <row r="32" spans="2:13" ht="14.25" customHeight="1">
      <c r="B32" s="13"/>
      <c r="C32" s="22"/>
      <c r="D32" s="29"/>
      <c r="E32" s="103"/>
      <c r="F32" s="103"/>
      <c r="G32" s="104"/>
      <c r="H32" s="105"/>
      <c r="I32" s="106"/>
      <c r="J32" s="28"/>
      <c r="K32" s="106"/>
      <c r="L32" s="28"/>
      <c r="M32" s="107"/>
    </row>
    <row r="33" spans="2:14" ht="14.25" customHeight="1">
      <c r="B33" s="13"/>
      <c r="C33" s="22"/>
      <c r="D33" s="181" t="s">
        <v>75</v>
      </c>
      <c r="E33" s="188" t="s">
        <v>71</v>
      </c>
      <c r="F33" s="199" t="str">
        <f>IF(COUNTIF(国名,$K$4)&gt;0,VLOOKUP($K$4,金額上限リスト,5,FALSE),"対象国を選択してください")</f>
        <v>対象国を選択してください</v>
      </c>
      <c r="G33" s="182"/>
      <c r="H33" s="182"/>
      <c r="I33" s="182"/>
      <c r="J33" s="182"/>
      <c r="K33" s="182"/>
      <c r="L33" s="182"/>
      <c r="M33" s="183"/>
      <c r="N33" s="110"/>
    </row>
    <row r="34" spans="2:14" ht="14.25" customHeight="1">
      <c r="B34" s="13"/>
      <c r="C34" s="22"/>
      <c r="D34" s="16"/>
      <c r="E34" s="17"/>
      <c r="F34" s="17"/>
      <c r="G34" s="19"/>
      <c r="H34" s="92" t="s">
        <v>8</v>
      </c>
      <c r="I34" s="16"/>
      <c r="J34" s="93" t="s">
        <v>10</v>
      </c>
      <c r="K34" s="93"/>
      <c r="L34" s="93" t="s">
        <v>11</v>
      </c>
      <c r="M34" s="21">
        <f>G34*I34*K34</f>
        <v>0</v>
      </c>
      <c r="N34" s="111"/>
    </row>
    <row r="35" spans="2:13" ht="14.25" customHeight="1">
      <c r="B35" s="13"/>
      <c r="C35" s="22"/>
      <c r="D35" s="279" t="s">
        <v>41</v>
      </c>
      <c r="E35" s="280"/>
      <c r="F35" s="23"/>
      <c r="G35" s="24"/>
      <c r="H35" s="25" t="s">
        <v>8</v>
      </c>
      <c r="I35" s="26"/>
      <c r="J35" s="26" t="s">
        <v>10</v>
      </c>
      <c r="K35" s="26"/>
      <c r="L35" s="26" t="s">
        <v>11</v>
      </c>
      <c r="M35" s="27">
        <f>G35*I35*K35</f>
        <v>0</v>
      </c>
    </row>
    <row r="36" spans="2:13" ht="14.25" customHeight="1">
      <c r="B36" s="32"/>
      <c r="C36" s="33"/>
      <c r="D36" s="112"/>
      <c r="E36" s="113"/>
      <c r="F36" s="113"/>
      <c r="G36" s="112"/>
      <c r="H36" s="114"/>
      <c r="I36" s="112"/>
      <c r="J36" s="112"/>
      <c r="K36" s="112"/>
      <c r="L36" s="112"/>
      <c r="M36" s="115"/>
    </row>
    <row r="37" spans="2:13" ht="14.25" customHeight="1">
      <c r="B37" s="12" t="s">
        <v>30</v>
      </c>
      <c r="C37" s="91">
        <f>SUM(M38:M39)</f>
        <v>0</v>
      </c>
      <c r="D37" s="184" t="s">
        <v>76</v>
      </c>
      <c r="E37" s="187" t="s">
        <v>71</v>
      </c>
      <c r="F37" s="200" t="str">
        <f>IF(C4&lt;&gt;0,"1事業　50,000円","対象国を選択してください")</f>
        <v>1事業　50,000円</v>
      </c>
      <c r="G37" s="185"/>
      <c r="H37" s="185"/>
      <c r="I37" s="185"/>
      <c r="J37" s="185"/>
      <c r="K37" s="185"/>
      <c r="L37" s="185"/>
      <c r="M37" s="186"/>
    </row>
    <row r="38" spans="2:13" ht="14.25" customHeight="1">
      <c r="B38" s="13"/>
      <c r="C38" s="14">
        <f>M40</f>
        <v>0</v>
      </c>
      <c r="D38" s="190"/>
      <c r="E38" s="191"/>
      <c r="F38" s="191"/>
      <c r="G38" s="19"/>
      <c r="H38" s="92" t="s">
        <v>8</v>
      </c>
      <c r="I38" s="20"/>
      <c r="J38" s="20" t="s">
        <v>12</v>
      </c>
      <c r="K38" s="20"/>
      <c r="L38" s="20"/>
      <c r="M38" s="21">
        <f>G38*I38</f>
        <v>0</v>
      </c>
    </row>
    <row r="39" spans="2:13" ht="14.25" customHeight="1">
      <c r="B39" s="13"/>
      <c r="C39" s="15">
        <f>C37-C38</f>
        <v>0</v>
      </c>
      <c r="D39" s="190"/>
      <c r="E39" s="191"/>
      <c r="F39" s="191"/>
      <c r="G39" s="19"/>
      <c r="H39" s="92" t="s">
        <v>8</v>
      </c>
      <c r="I39" s="20"/>
      <c r="J39" s="20" t="s">
        <v>12</v>
      </c>
      <c r="K39" s="20"/>
      <c r="L39" s="20"/>
      <c r="M39" s="21">
        <f>G39*I39</f>
        <v>0</v>
      </c>
    </row>
    <row r="40" spans="2:13" ht="14.25" customHeight="1">
      <c r="B40" s="13"/>
      <c r="C40" s="116"/>
      <c r="D40" s="279" t="s">
        <v>18</v>
      </c>
      <c r="E40" s="280"/>
      <c r="F40" s="23"/>
      <c r="G40" s="117"/>
      <c r="H40" s="117"/>
      <c r="I40" s="117"/>
      <c r="J40" s="117"/>
      <c r="K40" s="117"/>
      <c r="L40" s="117"/>
      <c r="M40" s="27"/>
    </row>
    <row r="41" spans="2:13" ht="14.25" customHeight="1">
      <c r="B41" s="13"/>
      <c r="C41" s="122"/>
      <c r="D41" s="123"/>
      <c r="E41" s="103"/>
      <c r="F41" s="103"/>
      <c r="G41" s="124"/>
      <c r="H41" s="125"/>
      <c r="I41" s="126"/>
      <c r="J41" s="127"/>
      <c r="K41" s="126"/>
      <c r="L41" s="127"/>
      <c r="M41" s="128"/>
    </row>
    <row r="42" spans="2:14" ht="14.25" customHeight="1">
      <c r="B42" s="13"/>
      <c r="C42" s="129">
        <f>SUM(M43,M45)</f>
        <v>0</v>
      </c>
      <c r="D42" s="181" t="s">
        <v>77</v>
      </c>
      <c r="E42" s="189" t="s">
        <v>71</v>
      </c>
      <c r="F42" s="197" t="str">
        <f>IF(COUNTIF(国名,$K$4)&gt;0,VLOOKUP($K$4,金額上限リスト,6,FALSE),"対象国を選択してください")</f>
        <v>対象国を選択してください</v>
      </c>
      <c r="G42" s="182"/>
      <c r="H42" s="182"/>
      <c r="I42" s="182"/>
      <c r="J42" s="182"/>
      <c r="K42" s="182"/>
      <c r="L42" s="182"/>
      <c r="M42" s="183"/>
      <c r="N42" s="110"/>
    </row>
    <row r="43" spans="2:14" ht="14.25" customHeight="1">
      <c r="B43" s="13"/>
      <c r="C43" s="14">
        <f>SUM(M44,M46)</f>
        <v>0</v>
      </c>
      <c r="D43" s="192"/>
      <c r="E43" s="193"/>
      <c r="F43" s="193"/>
      <c r="G43" s="19"/>
      <c r="H43" s="102" t="s">
        <v>8</v>
      </c>
      <c r="I43" s="20"/>
      <c r="J43" s="31" t="s">
        <v>13</v>
      </c>
      <c r="K43" s="31"/>
      <c r="L43" s="31" t="s">
        <v>12</v>
      </c>
      <c r="M43" s="21">
        <f>G43*I43*K43</f>
        <v>0</v>
      </c>
      <c r="N43" s="111"/>
    </row>
    <row r="44" spans="2:13" ht="14.25" customHeight="1">
      <c r="B44" s="13"/>
      <c r="C44" s="15">
        <f>C42-C43</f>
        <v>0</v>
      </c>
      <c r="D44" s="279" t="s">
        <v>19</v>
      </c>
      <c r="E44" s="280"/>
      <c r="F44" s="23"/>
      <c r="G44" s="24"/>
      <c r="H44" s="25" t="s">
        <v>8</v>
      </c>
      <c r="I44" s="26"/>
      <c r="J44" s="26" t="s">
        <v>13</v>
      </c>
      <c r="K44" s="26"/>
      <c r="L44" s="26" t="s">
        <v>12</v>
      </c>
      <c r="M44" s="27">
        <f>G44*I44*K44</f>
        <v>0</v>
      </c>
    </row>
    <row r="45" spans="2:14" ht="14.25" customHeight="1">
      <c r="B45" s="13"/>
      <c r="C45" s="116"/>
      <c r="D45" s="192"/>
      <c r="E45" s="194"/>
      <c r="F45" s="194"/>
      <c r="G45" s="19"/>
      <c r="H45" s="102" t="s">
        <v>8</v>
      </c>
      <c r="I45" s="20"/>
      <c r="J45" s="31" t="s">
        <v>13</v>
      </c>
      <c r="K45" s="31"/>
      <c r="L45" s="31" t="s">
        <v>12</v>
      </c>
      <c r="M45" s="21">
        <f>G45*I45*K45</f>
        <v>0</v>
      </c>
      <c r="N45" s="111"/>
    </row>
    <row r="46" spans="2:13" ht="14.25" customHeight="1">
      <c r="B46" s="13"/>
      <c r="C46" s="22"/>
      <c r="D46" s="279" t="s">
        <v>20</v>
      </c>
      <c r="E46" s="280"/>
      <c r="F46" s="23"/>
      <c r="G46" s="24"/>
      <c r="H46" s="25" t="s">
        <v>8</v>
      </c>
      <c r="I46" s="26"/>
      <c r="J46" s="26" t="s">
        <v>13</v>
      </c>
      <c r="K46" s="26"/>
      <c r="L46" s="26" t="s">
        <v>12</v>
      </c>
      <c r="M46" s="27">
        <f>G46*I46*K46</f>
        <v>0</v>
      </c>
    </row>
    <row r="47" spans="2:13" ht="14.25" customHeight="1">
      <c r="B47" s="13"/>
      <c r="C47" s="22"/>
      <c r="D47" s="29"/>
      <c r="E47" s="23"/>
      <c r="F47" s="23"/>
      <c r="G47" s="24"/>
      <c r="H47" s="25"/>
      <c r="I47" s="26"/>
      <c r="J47" s="26"/>
      <c r="K47" s="26"/>
      <c r="L47" s="26"/>
      <c r="M47" s="27"/>
    </row>
    <row r="48" spans="2:13" ht="14.25" customHeight="1">
      <c r="B48" s="12" t="s">
        <v>39</v>
      </c>
      <c r="C48" s="91">
        <f>M49</f>
        <v>0</v>
      </c>
      <c r="D48" s="151" t="s">
        <v>40</v>
      </c>
      <c r="E48" s="146"/>
      <c r="F48" s="146"/>
      <c r="G48" s="147"/>
      <c r="H48" s="148"/>
      <c r="I48" s="149"/>
      <c r="J48" s="149"/>
      <c r="K48" s="149"/>
      <c r="L48" s="149"/>
      <c r="M48" s="150"/>
    </row>
    <row r="49" spans="2:13" ht="14.25" customHeight="1">
      <c r="B49" s="13"/>
      <c r="C49" s="15">
        <f>C48</f>
        <v>0</v>
      </c>
      <c r="D49" s="195"/>
      <c r="E49" s="196"/>
      <c r="F49" s="153"/>
      <c r="G49" s="19"/>
      <c r="H49" s="102" t="s">
        <v>8</v>
      </c>
      <c r="I49" s="20"/>
      <c r="J49" s="31" t="s">
        <v>49</v>
      </c>
      <c r="K49" s="31"/>
      <c r="L49" s="31"/>
      <c r="M49" s="21">
        <f>G49*I49</f>
        <v>0</v>
      </c>
    </row>
    <row r="50" spans="2:13" ht="14.25" customHeight="1" thickBot="1">
      <c r="B50" s="13"/>
      <c r="C50" s="22"/>
      <c r="D50" s="118"/>
      <c r="E50" s="119"/>
      <c r="F50" s="119"/>
      <c r="G50" s="118"/>
      <c r="H50" s="120"/>
      <c r="I50" s="118"/>
      <c r="J50" s="118"/>
      <c r="K50" s="118"/>
      <c r="L50" s="118"/>
      <c r="M50" s="121"/>
    </row>
    <row r="51" spans="2:13" ht="15" customHeight="1" thickTop="1">
      <c r="B51" s="265" t="s">
        <v>14</v>
      </c>
      <c r="C51" s="35">
        <f>SUM(C18,C22,C29,C37,C42,C48)</f>
        <v>0</v>
      </c>
      <c r="D51" s="268"/>
      <c r="E51" s="269"/>
      <c r="F51" s="269"/>
      <c r="G51" s="269"/>
      <c r="H51" s="269"/>
      <c r="I51" s="269"/>
      <c r="J51" s="269"/>
      <c r="K51" s="269"/>
      <c r="L51" s="269"/>
      <c r="M51" s="270"/>
    </row>
    <row r="52" spans="2:13" ht="14.25" customHeight="1">
      <c r="B52" s="266"/>
      <c r="C52" s="36">
        <f>SUM(C19,C23,C30,C38,C43)</f>
        <v>0</v>
      </c>
      <c r="D52" s="271"/>
      <c r="E52" s="272"/>
      <c r="F52" s="272"/>
      <c r="G52" s="272"/>
      <c r="H52" s="272"/>
      <c r="I52" s="272"/>
      <c r="J52" s="272"/>
      <c r="K52" s="272"/>
      <c r="L52" s="272"/>
      <c r="M52" s="273"/>
    </row>
    <row r="53" spans="2:13" ht="17.25" customHeight="1">
      <c r="B53" s="267"/>
      <c r="C53" s="37">
        <f>C51-C52</f>
        <v>0</v>
      </c>
      <c r="D53" s="274"/>
      <c r="E53" s="275"/>
      <c r="F53" s="275"/>
      <c r="G53" s="275"/>
      <c r="H53" s="275"/>
      <c r="I53" s="275"/>
      <c r="J53" s="275"/>
      <c r="K53" s="275"/>
      <c r="L53" s="275"/>
      <c r="M53" s="276"/>
    </row>
    <row r="54" ht="14.25"/>
    <row r="55" spans="2:6" s="56" customFormat="1" ht="18">
      <c r="B55" s="85" t="s">
        <v>24</v>
      </c>
      <c r="D55" s="89"/>
      <c r="E55" s="3"/>
      <c r="F55" s="3"/>
    </row>
    <row r="56" spans="2:13" s="56" customFormat="1" ht="14.25">
      <c r="B56" s="234"/>
      <c r="C56" s="235"/>
      <c r="D56" s="235"/>
      <c r="E56" s="235"/>
      <c r="F56" s="235"/>
      <c r="G56" s="235"/>
      <c r="H56" s="235"/>
      <c r="I56" s="235"/>
      <c r="J56" s="235"/>
      <c r="K56" s="235"/>
      <c r="L56" s="235"/>
      <c r="M56" s="236"/>
    </row>
    <row r="57" spans="2:13" s="56" customFormat="1" ht="12.75">
      <c r="B57" s="237"/>
      <c r="C57" s="238"/>
      <c r="D57" s="238"/>
      <c r="E57" s="238"/>
      <c r="F57" s="238"/>
      <c r="G57" s="238"/>
      <c r="H57" s="238"/>
      <c r="I57" s="238"/>
      <c r="J57" s="238"/>
      <c r="K57" s="238"/>
      <c r="L57" s="238"/>
      <c r="M57" s="239"/>
    </row>
    <row r="58" spans="2:13" s="56" customFormat="1" ht="12.75">
      <c r="B58" s="237"/>
      <c r="C58" s="238"/>
      <c r="D58" s="238"/>
      <c r="E58" s="238"/>
      <c r="F58" s="238"/>
      <c r="G58" s="238"/>
      <c r="H58" s="238"/>
      <c r="I58" s="238"/>
      <c r="J58" s="238"/>
      <c r="K58" s="238"/>
      <c r="L58" s="238"/>
      <c r="M58" s="239"/>
    </row>
    <row r="59" spans="2:13" s="56" customFormat="1" ht="12.75">
      <c r="B59" s="237"/>
      <c r="C59" s="238"/>
      <c r="D59" s="238"/>
      <c r="E59" s="238"/>
      <c r="F59" s="238"/>
      <c r="G59" s="238"/>
      <c r="H59" s="238"/>
      <c r="I59" s="238"/>
      <c r="J59" s="238"/>
      <c r="K59" s="238"/>
      <c r="L59" s="238"/>
      <c r="M59" s="239"/>
    </row>
    <row r="60" spans="2:13" s="56" customFormat="1" ht="12.75">
      <c r="B60" s="240"/>
      <c r="C60" s="241"/>
      <c r="D60" s="241"/>
      <c r="E60" s="241"/>
      <c r="F60" s="241"/>
      <c r="G60" s="241"/>
      <c r="H60" s="241"/>
      <c r="I60" s="241"/>
      <c r="J60" s="241"/>
      <c r="K60" s="241"/>
      <c r="L60" s="241"/>
      <c r="M60" s="242"/>
    </row>
    <row r="61" ht="42.75" customHeight="1"/>
  </sheetData>
  <sheetProtection/>
  <mergeCells count="26">
    <mergeCell ref="C4:G4"/>
    <mergeCell ref="H4:J4"/>
    <mergeCell ref="K4:M4"/>
    <mergeCell ref="D46:E46"/>
    <mergeCell ref="B51:B53"/>
    <mergeCell ref="D51:M53"/>
    <mergeCell ref="B16:B17"/>
    <mergeCell ref="C16:C17"/>
    <mergeCell ref="D16:M16"/>
    <mergeCell ref="D17:E17"/>
    <mergeCell ref="B56:M60"/>
    <mergeCell ref="D20:E20"/>
    <mergeCell ref="D24:E24"/>
    <mergeCell ref="D27:E27"/>
    <mergeCell ref="D31:E31"/>
    <mergeCell ref="D35:E35"/>
    <mergeCell ref="I17:J17"/>
    <mergeCell ref="D44:E44"/>
    <mergeCell ref="B1:M1"/>
    <mergeCell ref="B2:M2"/>
    <mergeCell ref="B6:M6"/>
    <mergeCell ref="D40:E40"/>
    <mergeCell ref="D8:M8"/>
    <mergeCell ref="D9:M9"/>
    <mergeCell ref="D10:M10"/>
    <mergeCell ref="D11:M11"/>
  </mergeCells>
  <conditionalFormatting sqref="F18">
    <cfRule type="cellIs" priority="6" dxfId="14" operator="equal" stopIfTrue="1">
      <formula>"対象国を選択してください"</formula>
    </cfRule>
  </conditionalFormatting>
  <conditionalFormatting sqref="F22">
    <cfRule type="cellIs" priority="5" dxfId="14" operator="equal" stopIfTrue="1">
      <formula>"対象国を選択してください"</formula>
    </cfRule>
  </conditionalFormatting>
  <conditionalFormatting sqref="F29">
    <cfRule type="cellIs" priority="4" dxfId="14" operator="equal" stopIfTrue="1">
      <formula>"対象国を選択してください"</formula>
    </cfRule>
  </conditionalFormatting>
  <conditionalFormatting sqref="F33">
    <cfRule type="cellIs" priority="3" dxfId="14" operator="equal" stopIfTrue="1">
      <formula>"対象国を選択してください"</formula>
    </cfRule>
  </conditionalFormatting>
  <conditionalFormatting sqref="F42">
    <cfRule type="cellIs" priority="2" dxfId="14" operator="equal" stopIfTrue="1">
      <formula>"対象国を選択してください"</formula>
    </cfRule>
  </conditionalFormatting>
  <conditionalFormatting sqref="F37">
    <cfRule type="cellIs" priority="1" dxfId="15" operator="equal" stopIfTrue="1">
      <formula>"対象国を選択してください"</formula>
    </cfRule>
  </conditionalFormatting>
  <dataValidations count="1">
    <dataValidation type="list" showInputMessage="1" showErrorMessage="1" sqref="K4">
      <formula1>国名</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59" r:id="rId4"/>
  <drawing r:id="rId3"/>
  <legacyDrawing r:id="rId2"/>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1">
      <selection activeCell="D15" sqref="D15"/>
    </sheetView>
  </sheetViews>
  <sheetFormatPr defaultColWidth="9.140625" defaultRowHeight="15"/>
  <cols>
    <col min="1" max="1" width="6.421875" style="179" bestFit="1" customWidth="1"/>
    <col min="2" max="2" width="15.00390625" style="0" bestFit="1" customWidth="1"/>
    <col min="3" max="6" width="13.00390625" style="0" bestFit="1" customWidth="1"/>
  </cols>
  <sheetData>
    <row r="1" spans="1:6" ht="12.75">
      <c r="A1" s="203"/>
      <c r="B1" s="204" t="s">
        <v>56</v>
      </c>
      <c r="C1" s="204" t="s">
        <v>64</v>
      </c>
      <c r="D1" s="204" t="s">
        <v>63</v>
      </c>
      <c r="E1" s="204" t="s">
        <v>67</v>
      </c>
      <c r="F1" s="204" t="s">
        <v>68</v>
      </c>
    </row>
    <row r="2" spans="1:6" ht="12.75">
      <c r="A2" s="203" t="s">
        <v>53</v>
      </c>
      <c r="B2" s="204" t="s">
        <v>57</v>
      </c>
      <c r="C2" s="204" t="s">
        <v>65</v>
      </c>
      <c r="D2" s="204" t="s">
        <v>61</v>
      </c>
      <c r="E2" s="204" t="s">
        <v>61</v>
      </c>
      <c r="F2" s="204" t="s">
        <v>69</v>
      </c>
    </row>
    <row r="3" spans="1:6" ht="12.75">
      <c r="A3" s="203" t="s">
        <v>54</v>
      </c>
      <c r="B3" s="204" t="s">
        <v>58</v>
      </c>
      <c r="C3" s="204" t="s">
        <v>66</v>
      </c>
      <c r="D3" s="204" t="s">
        <v>62</v>
      </c>
      <c r="E3" s="204" t="s">
        <v>62</v>
      </c>
      <c r="F3" s="204" t="s">
        <v>70</v>
      </c>
    </row>
    <row r="4" spans="1:6" ht="12.75">
      <c r="A4" s="203" t="s">
        <v>55</v>
      </c>
      <c r="B4" s="204" t="s">
        <v>59</v>
      </c>
      <c r="C4" s="204" t="s">
        <v>66</v>
      </c>
      <c r="D4" s="204" t="s">
        <v>62</v>
      </c>
      <c r="E4" s="204" t="s">
        <v>62</v>
      </c>
      <c r="F4" s="204" t="s">
        <v>70</v>
      </c>
    </row>
  </sheetData>
  <sheetProtection password="958F"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watanabe-j</dc:creator>
  <cp:keywords/>
  <dc:description/>
  <cp:lastModifiedBy>髙際淳</cp:lastModifiedBy>
  <cp:lastPrinted>2017-12-20T04:16:11Z</cp:lastPrinted>
  <dcterms:created xsi:type="dcterms:W3CDTF">2011-01-17T09:28:09Z</dcterms:created>
  <dcterms:modified xsi:type="dcterms:W3CDTF">2018-12-13T06:08:25Z</dcterms:modified>
  <cp:category/>
  <cp:version/>
  <cp:contentType/>
  <cp:contentStatus/>
</cp:coreProperties>
</file>